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Aug 19" sheetId="15" r:id="rId1"/>
    <sheet name="Jul 19" sheetId="14" r:id="rId2"/>
    <sheet name="Jun 19" sheetId="13" r:id="rId3"/>
    <sheet name="May 19" sheetId="12" r:id="rId4"/>
    <sheet name="April 19" sheetId="11" r:id="rId5"/>
    <sheet name="Mar 19" sheetId="10" r:id="rId6"/>
    <sheet name="Feb 19" sheetId="9" r:id="rId7"/>
    <sheet name="Jan 19" sheetId="8" r:id="rId8"/>
    <sheet name="DEc 18" sheetId="7" r:id="rId9"/>
    <sheet name="Nov 18" sheetId="6" r:id="rId10"/>
    <sheet name="Oct. 18" sheetId="5" r:id="rId11"/>
    <sheet name="Aug 18 " sheetId="4" r:id="rId12"/>
    <sheet name="31.7.18" sheetId="1" r:id="rId13"/>
    <sheet name="Sheet2" sheetId="2" r:id="rId14"/>
    <sheet name="Sheet3" sheetId="3" r:id="rId15"/>
  </sheets>
  <definedNames>
    <definedName name="_xlnm.Print_Area" localSheetId="12">'31.7.18'!$A$1:$P$22</definedName>
    <definedName name="_xlnm.Print_Area" localSheetId="4">'April 19'!$A$1:$L$23</definedName>
    <definedName name="_xlnm.Print_Area" localSheetId="11">'Aug 18 '!$A$1:$Q$24</definedName>
    <definedName name="_xlnm.Print_Area" localSheetId="0">'Aug 19'!$A$1:$L$23</definedName>
    <definedName name="_xlnm.Print_Area" localSheetId="8">'DEc 18'!$A$1:$Q$24</definedName>
    <definedName name="_xlnm.Print_Area" localSheetId="6">'Feb 19'!$A$1:$L$23</definedName>
    <definedName name="_xlnm.Print_Area" localSheetId="7">'Jan 19'!$A$1:$L$22</definedName>
    <definedName name="_xlnm.Print_Area" localSheetId="1">'Jul 19'!$A$1:$L$23</definedName>
    <definedName name="_xlnm.Print_Area" localSheetId="2">'Jun 19'!$A$1:$L$23</definedName>
    <definedName name="_xlnm.Print_Area" localSheetId="5">'Mar 19'!$A$1:$L$23</definedName>
    <definedName name="_xlnm.Print_Area" localSheetId="3">'May 19'!$A$1:$L$23</definedName>
    <definedName name="_xlnm.Print_Area" localSheetId="9">'Nov 18'!$A$1:$Q$24</definedName>
    <definedName name="_xlnm.Print_Area" localSheetId="10">'Oct. 18'!$A$1:$Q$24</definedName>
    <definedName name="_xlnm.Print_Titles" localSheetId="12">'31.7.18'!$2:$2</definedName>
    <definedName name="_xlnm.Print_Titles" localSheetId="4">'April 19'!$2:$2</definedName>
    <definedName name="_xlnm.Print_Titles" localSheetId="11">'Aug 18 '!$2:$2</definedName>
    <definedName name="_xlnm.Print_Titles" localSheetId="0">'Aug 19'!$2:$2</definedName>
    <definedName name="_xlnm.Print_Titles" localSheetId="8">'DEc 18'!$2:$2</definedName>
    <definedName name="_xlnm.Print_Titles" localSheetId="6">'Feb 19'!$2:$2</definedName>
    <definedName name="_xlnm.Print_Titles" localSheetId="7">'Jan 19'!$2:$2</definedName>
    <definedName name="_xlnm.Print_Titles" localSheetId="1">'Jul 19'!$2:$2</definedName>
    <definedName name="_xlnm.Print_Titles" localSheetId="2">'Jun 19'!$2:$2</definedName>
    <definedName name="_xlnm.Print_Titles" localSheetId="5">'Mar 19'!$2:$2</definedName>
    <definedName name="_xlnm.Print_Titles" localSheetId="3">'May 19'!$2:$2</definedName>
    <definedName name="_xlnm.Print_Titles" localSheetId="9">'Nov 18'!$2:$2</definedName>
    <definedName name="_xlnm.Print_Titles" localSheetId="10">'Oct. 18'!$2:$2</definedName>
  </definedNames>
  <calcPr calcId="124519"/>
</workbook>
</file>

<file path=xl/calcChain.xml><?xml version="1.0" encoding="utf-8"?>
<calcChain xmlns="http://schemas.openxmlformats.org/spreadsheetml/2006/main">
  <c r="K23" i="15"/>
  <c r="J23"/>
  <c r="I23"/>
  <c r="H23"/>
  <c r="G23"/>
  <c r="E23"/>
  <c r="D23"/>
  <c r="C23"/>
  <c r="F22"/>
  <c r="F21"/>
  <c r="L20"/>
  <c r="L23" s="1"/>
  <c r="F20"/>
  <c r="F19"/>
  <c r="F18"/>
  <c r="F17"/>
  <c r="F16"/>
  <c r="F15"/>
  <c r="F14"/>
  <c r="F13"/>
  <c r="L12"/>
  <c r="F12"/>
  <c r="F11"/>
  <c r="F10"/>
  <c r="F9"/>
  <c r="F8"/>
  <c r="F7"/>
  <c r="F6"/>
  <c r="F5"/>
  <c r="F23" s="1"/>
  <c r="L12" i="14"/>
  <c r="L20" l="1"/>
  <c r="L23"/>
  <c r="K23"/>
  <c r="J23"/>
  <c r="I23"/>
  <c r="H23"/>
  <c r="G23"/>
  <c r="E23"/>
  <c r="D23"/>
  <c r="C23"/>
  <c r="F22"/>
  <c r="F21"/>
  <c r="F20"/>
  <c r="F19"/>
  <c r="F18"/>
  <c r="F17"/>
  <c r="F16"/>
  <c r="F15"/>
  <c r="F14"/>
  <c r="F13"/>
  <c r="F12"/>
  <c r="F11"/>
  <c r="F10"/>
  <c r="F9"/>
  <c r="F8"/>
  <c r="F7"/>
  <c r="F6"/>
  <c r="F5"/>
  <c r="L23" i="13"/>
  <c r="K23"/>
  <c r="J23"/>
  <c r="I23"/>
  <c r="H23"/>
  <c r="G23"/>
  <c r="E23"/>
  <c r="D23"/>
  <c r="C23"/>
  <c r="F22"/>
  <c r="F21"/>
  <c r="F20"/>
  <c r="F19"/>
  <c r="F18"/>
  <c r="F17"/>
  <c r="F16"/>
  <c r="F15"/>
  <c r="F14"/>
  <c r="F13"/>
  <c r="F12"/>
  <c r="F11"/>
  <c r="F10"/>
  <c r="F9"/>
  <c r="F8"/>
  <c r="F7"/>
  <c r="F6"/>
  <c r="F5"/>
  <c r="J23" i="12"/>
  <c r="G23"/>
  <c r="H23"/>
  <c r="I23"/>
  <c r="L23"/>
  <c r="K23"/>
  <c r="E23"/>
  <c r="D23"/>
  <c r="C23"/>
  <c r="F22"/>
  <c r="F21"/>
  <c r="F20"/>
  <c r="F19"/>
  <c r="F18"/>
  <c r="F17"/>
  <c r="F16"/>
  <c r="F15"/>
  <c r="F14"/>
  <c r="F13"/>
  <c r="F12"/>
  <c r="F11"/>
  <c r="F10"/>
  <c r="F9"/>
  <c r="F8"/>
  <c r="F7"/>
  <c r="F6"/>
  <c r="F5"/>
  <c r="F23" i="14" l="1"/>
  <c r="F23" i="13"/>
  <c r="F23" i="12"/>
  <c r="L23" i="11"/>
  <c r="K23"/>
  <c r="J23"/>
  <c r="I23"/>
  <c r="H23"/>
  <c r="G23"/>
  <c r="E23"/>
  <c r="D23"/>
  <c r="C23"/>
  <c r="F22"/>
  <c r="F21"/>
  <c r="F20"/>
  <c r="F19"/>
  <c r="F18"/>
  <c r="F17"/>
  <c r="F16"/>
  <c r="F15"/>
  <c r="F14"/>
  <c r="F13"/>
  <c r="F12"/>
  <c r="F11"/>
  <c r="F10"/>
  <c r="F9"/>
  <c r="F8"/>
  <c r="F7"/>
  <c r="F6"/>
  <c r="F23" s="1"/>
  <c r="F5"/>
  <c r="L23" i="10"/>
  <c r="K23"/>
  <c r="J23"/>
  <c r="I23"/>
  <c r="H23"/>
  <c r="G23"/>
  <c r="E23"/>
  <c r="D23"/>
  <c r="C23"/>
  <c r="F22"/>
  <c r="F21"/>
  <c r="F20"/>
  <c r="F19"/>
  <c r="F18"/>
  <c r="F17"/>
  <c r="F16"/>
  <c r="F15"/>
  <c r="F14"/>
  <c r="F13"/>
  <c r="F12"/>
  <c r="F11"/>
  <c r="F10"/>
  <c r="F9"/>
  <c r="F8"/>
  <c r="F7"/>
  <c r="F6"/>
  <c r="F5"/>
  <c r="L23" i="9"/>
  <c r="K23"/>
  <c r="J23"/>
  <c r="I23"/>
  <c r="H23"/>
  <c r="G23"/>
  <c r="E23"/>
  <c r="D23"/>
  <c r="C23"/>
  <c r="F22"/>
  <c r="F21"/>
  <c r="F20"/>
  <c r="F19"/>
  <c r="F18"/>
  <c r="F17"/>
  <c r="F16"/>
  <c r="F15"/>
  <c r="F14"/>
  <c r="F13"/>
  <c r="F12"/>
  <c r="F11"/>
  <c r="F10"/>
  <c r="F9"/>
  <c r="F8"/>
  <c r="F7"/>
  <c r="F6"/>
  <c r="F5"/>
  <c r="F5" i="8"/>
  <c r="F6"/>
  <c r="F7"/>
  <c r="F8"/>
  <c r="F9"/>
  <c r="F10"/>
  <c r="F11"/>
  <c r="F12"/>
  <c r="F13"/>
  <c r="F14"/>
  <c r="F15"/>
  <c r="F16"/>
  <c r="F17"/>
  <c r="F18"/>
  <c r="F19"/>
  <c r="F20"/>
  <c r="F21"/>
  <c r="F4"/>
  <c r="D22"/>
  <c r="E22"/>
  <c r="I22"/>
  <c r="H22"/>
  <c r="G22"/>
  <c r="C22"/>
  <c r="K22"/>
  <c r="J22"/>
  <c r="N14" i="7"/>
  <c r="N16"/>
  <c r="F23" i="10" l="1"/>
  <c r="F23" i="9"/>
  <c r="F22" i="8"/>
  <c r="L22"/>
  <c r="N19" i="7"/>
  <c r="N19" i="6"/>
  <c r="O24" i="7"/>
  <c r="L24"/>
  <c r="J24"/>
  <c r="I24"/>
  <c r="H24"/>
  <c r="G24"/>
  <c r="E24"/>
  <c r="D24"/>
  <c r="C24"/>
  <c r="K23"/>
  <c r="K22"/>
  <c r="P21"/>
  <c r="K21"/>
  <c r="F21"/>
  <c r="P20"/>
  <c r="K20"/>
  <c r="F20"/>
  <c r="P19"/>
  <c r="K19"/>
  <c r="F19"/>
  <c r="P18"/>
  <c r="K18"/>
  <c r="F18"/>
  <c r="P17"/>
  <c r="K17"/>
  <c r="F17"/>
  <c r="P16"/>
  <c r="K16"/>
  <c r="F16"/>
  <c r="P15"/>
  <c r="K15"/>
  <c r="F15"/>
  <c r="P14"/>
  <c r="K14"/>
  <c r="F14"/>
  <c r="P13"/>
  <c r="K13"/>
  <c r="F13"/>
  <c r="P12"/>
  <c r="K12"/>
  <c r="F12"/>
  <c r="P11"/>
  <c r="K11"/>
  <c r="F11"/>
  <c r="P10"/>
  <c r="N10"/>
  <c r="N24" s="1"/>
  <c r="K10"/>
  <c r="F10"/>
  <c r="P9"/>
  <c r="K9"/>
  <c r="F9"/>
  <c r="P8"/>
  <c r="P24" s="1"/>
  <c r="K8"/>
  <c r="F8"/>
  <c r="P7"/>
  <c r="K7"/>
  <c r="F7"/>
  <c r="P6"/>
  <c r="K6"/>
  <c r="F6"/>
  <c r="P5"/>
  <c r="M5"/>
  <c r="M24" s="1"/>
  <c r="L5"/>
  <c r="K5"/>
  <c r="F5"/>
  <c r="P4"/>
  <c r="N4"/>
  <c r="K4"/>
  <c r="K24" s="1"/>
  <c r="F4"/>
  <c r="N14" i="6"/>
  <c r="N10"/>
  <c r="N4"/>
  <c r="F24" i="7" l="1"/>
  <c r="O24" i="6"/>
  <c r="J24"/>
  <c r="I24"/>
  <c r="G24"/>
  <c r="E24"/>
  <c r="D24"/>
  <c r="C24"/>
  <c r="K23"/>
  <c r="K22"/>
  <c r="P21"/>
  <c r="K21"/>
  <c r="F21"/>
  <c r="P20"/>
  <c r="K20"/>
  <c r="F20"/>
  <c r="P19"/>
  <c r="K19"/>
  <c r="F19"/>
  <c r="P18"/>
  <c r="K18"/>
  <c r="F18"/>
  <c r="P17"/>
  <c r="K17"/>
  <c r="F17"/>
  <c r="N16"/>
  <c r="P16" s="1"/>
  <c r="K16"/>
  <c r="F16"/>
  <c r="P15"/>
  <c r="K15"/>
  <c r="F15"/>
  <c r="P14"/>
  <c r="K14"/>
  <c r="F14"/>
  <c r="P13"/>
  <c r="K13"/>
  <c r="F13"/>
  <c r="P12"/>
  <c r="M12"/>
  <c r="K12"/>
  <c r="F12"/>
  <c r="P11"/>
  <c r="K11"/>
  <c r="F11"/>
  <c r="P10"/>
  <c r="K10"/>
  <c r="F10"/>
  <c r="P9"/>
  <c r="K9"/>
  <c r="F9"/>
  <c r="P8"/>
  <c r="K8"/>
  <c r="F8"/>
  <c r="P7"/>
  <c r="K7"/>
  <c r="F7"/>
  <c r="P6"/>
  <c r="K6"/>
  <c r="F6"/>
  <c r="P5"/>
  <c r="M5"/>
  <c r="M24" s="1"/>
  <c r="L5"/>
  <c r="L24" s="1"/>
  <c r="K5"/>
  <c r="F5"/>
  <c r="P4"/>
  <c r="N24"/>
  <c r="K4"/>
  <c r="H4"/>
  <c r="H24" s="1"/>
  <c r="F4"/>
  <c r="F24" s="1"/>
  <c r="P4" i="5"/>
  <c r="N16"/>
  <c r="N14"/>
  <c r="N4"/>
  <c r="N24" s="1"/>
  <c r="N19"/>
  <c r="O24"/>
  <c r="L24"/>
  <c r="J24"/>
  <c r="I24"/>
  <c r="G24"/>
  <c r="E24"/>
  <c r="D24"/>
  <c r="C24"/>
  <c r="K23"/>
  <c r="K22"/>
  <c r="P21"/>
  <c r="K21"/>
  <c r="F21"/>
  <c r="P20"/>
  <c r="K20"/>
  <c r="F20"/>
  <c r="P19"/>
  <c r="K19"/>
  <c r="F19"/>
  <c r="P18"/>
  <c r="K18"/>
  <c r="F18"/>
  <c r="P17"/>
  <c r="K17"/>
  <c r="F17"/>
  <c r="P16"/>
  <c r="K16"/>
  <c r="F16"/>
  <c r="P15"/>
  <c r="K15"/>
  <c r="F15"/>
  <c r="P14"/>
  <c r="K14"/>
  <c r="F14"/>
  <c r="P13"/>
  <c r="K13"/>
  <c r="F13"/>
  <c r="P12"/>
  <c r="M12"/>
  <c r="K12"/>
  <c r="F12"/>
  <c r="P11"/>
  <c r="K11"/>
  <c r="F11"/>
  <c r="P10"/>
  <c r="K10"/>
  <c r="F10"/>
  <c r="P9"/>
  <c r="K9"/>
  <c r="F9"/>
  <c r="P8"/>
  <c r="K8"/>
  <c r="F8"/>
  <c r="P7"/>
  <c r="K7"/>
  <c r="F7"/>
  <c r="P6"/>
  <c r="K6"/>
  <c r="F6"/>
  <c r="P5"/>
  <c r="M5"/>
  <c r="M24" s="1"/>
  <c r="L5"/>
  <c r="K5"/>
  <c r="F5"/>
  <c r="H4"/>
  <c r="K4" s="1"/>
  <c r="F4"/>
  <c r="D24" i="4"/>
  <c r="E24"/>
  <c r="F24"/>
  <c r="G24"/>
  <c r="H24"/>
  <c r="I24"/>
  <c r="J24"/>
  <c r="K24"/>
  <c r="L24"/>
  <c r="M24"/>
  <c r="N24"/>
  <c r="O24"/>
  <c r="P24"/>
  <c r="C24"/>
  <c r="K23"/>
  <c r="K22"/>
  <c r="K5"/>
  <c r="K6"/>
  <c r="K7"/>
  <c r="K8"/>
  <c r="K9"/>
  <c r="K10"/>
  <c r="K11"/>
  <c r="K12"/>
  <c r="K13"/>
  <c r="K14"/>
  <c r="K15"/>
  <c r="K16"/>
  <c r="K17"/>
  <c r="K18"/>
  <c r="K19"/>
  <c r="K20"/>
  <c r="K21"/>
  <c r="K4"/>
  <c r="P6"/>
  <c r="P7"/>
  <c r="P8"/>
  <c r="P9"/>
  <c r="P10"/>
  <c r="P11"/>
  <c r="P12"/>
  <c r="P13"/>
  <c r="P14"/>
  <c r="P15"/>
  <c r="P16"/>
  <c r="P17"/>
  <c r="P18"/>
  <c r="P19"/>
  <c r="P20"/>
  <c r="P21"/>
  <c r="P4"/>
  <c r="P5"/>
  <c r="H4"/>
  <c r="F21"/>
  <c r="F20"/>
  <c r="F19"/>
  <c r="F18"/>
  <c r="F17"/>
  <c r="F16"/>
  <c r="F15"/>
  <c r="F14"/>
  <c r="F13"/>
  <c r="M12"/>
  <c r="F12"/>
  <c r="F11"/>
  <c r="F10"/>
  <c r="F9"/>
  <c r="F8"/>
  <c r="F7"/>
  <c r="F6"/>
  <c r="M5"/>
  <c r="L5"/>
  <c r="F5"/>
  <c r="F4"/>
  <c r="M22" i="1"/>
  <c r="N22"/>
  <c r="P24" i="6" l="1"/>
  <c r="K24"/>
  <c r="K24" i="5"/>
  <c r="F24"/>
  <c r="P24"/>
  <c r="H24"/>
  <c r="K19" i="1"/>
  <c r="I19"/>
  <c r="K13"/>
  <c r="I13"/>
  <c r="L12"/>
  <c r="L5"/>
  <c r="C22"/>
  <c r="K5"/>
  <c r="J22"/>
  <c r="I4"/>
  <c r="G5"/>
  <c r="G6"/>
  <c r="G7"/>
  <c r="G8"/>
  <c r="G9"/>
  <c r="G10"/>
  <c r="G11"/>
  <c r="G12"/>
  <c r="G13"/>
  <c r="G14"/>
  <c r="G15"/>
  <c r="G16"/>
  <c r="G17"/>
  <c r="G18"/>
  <c r="G19"/>
  <c r="G20"/>
  <c r="G21"/>
  <c r="G4"/>
  <c r="H22"/>
  <c r="E22"/>
  <c r="F22"/>
  <c r="D22"/>
  <c r="K22" l="1"/>
  <c r="L22"/>
  <c r="I22"/>
  <c r="G22"/>
</calcChain>
</file>

<file path=xl/sharedStrings.xml><?xml version="1.0" encoding="utf-8"?>
<sst xmlns="http://schemas.openxmlformats.org/spreadsheetml/2006/main" count="707" uniqueCount="105">
  <si>
    <t>S.No.</t>
  </si>
  <si>
    <t>State</t>
  </si>
  <si>
    <t>Andhra Pradesh</t>
  </si>
  <si>
    <t>Bihar</t>
  </si>
  <si>
    <t>Gujarat</t>
  </si>
  <si>
    <t>Haryana</t>
  </si>
  <si>
    <t>J &amp; K</t>
  </si>
  <si>
    <t>Jharkhand</t>
  </si>
  <si>
    <t>Karnataka</t>
  </si>
  <si>
    <t>Madhya Pradesh</t>
  </si>
  <si>
    <t>Maharashtra</t>
  </si>
  <si>
    <t>Punjab</t>
  </si>
  <si>
    <t>Rajasthan</t>
  </si>
  <si>
    <t>Tamil Nadu</t>
  </si>
  <si>
    <t>Telangana</t>
  </si>
  <si>
    <t>Uttar Pradesh</t>
  </si>
  <si>
    <t>Uttarakhand</t>
  </si>
  <si>
    <t>West Bengal</t>
  </si>
  <si>
    <t>Total</t>
  </si>
  <si>
    <t>Assam</t>
  </si>
  <si>
    <t>Kerala</t>
  </si>
  <si>
    <t xml:space="preserve"> </t>
  </si>
  <si>
    <t>Remarks</t>
  </si>
  <si>
    <t>Where Survey camps not scheduled</t>
  </si>
  <si>
    <t>No. of persons registered</t>
  </si>
  <si>
    <t>1. Information about holding of survey camp in Karnal not received.
2.  Survey reports alongwith minutes and completed survey forms of the districts completing the survey be sent immediately.</t>
  </si>
  <si>
    <t xml:space="preserve">1. Camp not Scheduled in Anantpur Distt. 
2. Distt. Coordinators not involved in survey except in Krishna Distt.
3. Survey Reports alongwith minutes and completed survey forms not received from Districts except minutes received from Krishna Distt.
</t>
  </si>
  <si>
    <t xml:space="preserve">1. Survey camps yet to be scheduled in Araria, Aurangabad, Baxur, Gopalganj, Jahanabad, Katihar, Nalanda, Rohtas, Saharsa and Supaul
2. Survey reports alongwith minutes and completed survey forms of the districts completing the survey be sent immediately.
</t>
  </si>
  <si>
    <t xml:space="preserve">No Survey camps scheduled so far.
</t>
  </si>
  <si>
    <t xml:space="preserve">1. Complete Survey Reports and forms duly translated in English received from Ernakulam and Pallakad Districts.
2. Alapuza Distt. Sent only minutes of the survey camps.
</t>
  </si>
  <si>
    <t xml:space="preserve">1. Survey camps yet to be scheduled in  Anupur, Ashoknagar, Katni, Narsingpur, Panna and Satna.
2.  Survey reports alongwith minutes and completed survey forms of the districts completing the survey be sent immediately.
</t>
  </si>
  <si>
    <t xml:space="preserve">1. Survey Camps yet to be scheduled in Ludhiana.
2.  Survey reports alongwith minutes and completed survey forms of the districts completing the survey be sent immediately.
</t>
  </si>
  <si>
    <t xml:space="preserve">Survey completed in all 6 districts. No survey report received so far.  Survey reports alongwith minutes and completed survey forms of the districts completing the survey be sent immediately.
</t>
  </si>
  <si>
    <t xml:space="preserve">Survey reports alongwith survey forms yet to be received from all the districts.
</t>
  </si>
  <si>
    <t xml:space="preserve">No Survey camps scheduled so far. 
</t>
  </si>
  <si>
    <t xml:space="preserve">1. Survey completed in all 20 districts. No survey report received so far.  Survey reports alongwith minutes and completed survey forms of the districts completing the survey be sent immediately.
2. Distt. Coordinator not involved in survey by Jaipur Municipal Corporation.
</t>
  </si>
  <si>
    <t xml:space="preserve">1. Survey report with 126 forms received from Ahmedabad  and Rajkot Distts.  Minutes of the Survey Camps not received. Survey forms are not signed by Nodal Oficer and Distt. Coordinators and not filled fully.
2. For Surendra Nagar Only Survey Report of identication of 20 MS received.  No minutes or survey forms received.
3. In Distt. Anand no MS identified.
4. Distts. Anand and Surendra Nagar were added in the list of survey districts at the request of SKA. Perhaps Distt. Coord. were not actively involved in the survey in these districts.
</t>
  </si>
  <si>
    <t xml:space="preserve">1. Survey completed in all 14 districts. No survey report received so far.  Survey reports alongwith minutes and completed survey forms of the districts completing the survey be sent immediately.
2. Reports of undue delay in the process of house to house verification. This work needs to be completed in a time bound manner say within 10 days of completion of survey camp.
</t>
  </si>
  <si>
    <t>1. Survey camps yet to be scheduled in districts Banda, Barabanki, Hamirpur, Jaunpur and Kaushambi.
2. Survey partly scheduled in Lucknow, Meerut, Muzafarnagar and Saharanpur in urban areas only.
3. Survey reports alongwith survey forms yet to be received from all the districts.
4. Reports of undue delay in the process of house to house verification. This work needs to be completed in a time bound manner say within 10 days of completion of survey camp.</t>
  </si>
  <si>
    <t>Districts  Identified for Survey</t>
  </si>
  <si>
    <t xml:space="preserve">No detail of Survey camps scheduled so far involving  Distt. Coordinators.
</t>
  </si>
  <si>
    <t xml:space="preserve">1. Survey Report with minutes received from Distt. Golaghat. Survey forms yet to be received.
2. Survey reports and forms yet to be received from other two districts viz. Jorhat and Lakhimpur. 
</t>
  </si>
  <si>
    <t xml:space="preserve">No. of MS Reported Identified reported by State </t>
  </si>
  <si>
    <t>No. of forms digitised</t>
  </si>
  <si>
    <t>8 Forms of Distt. Ernakulam pending. 
50 forms found incorrect/incomplete</t>
  </si>
  <si>
    <t>No. of Complete Survey Forms with minutes and Distt. Reports received</t>
  </si>
  <si>
    <t>No. of MS Identified before this Survey</t>
  </si>
  <si>
    <t>Krishna Distt. Forms received</t>
  </si>
  <si>
    <t>Golaghat (196), Jorhat (197), Lakhimpur (149)</t>
  </si>
  <si>
    <t>Bhilwara, Bundi, Baran, Dausa and Pratapgarh Forms received</t>
  </si>
  <si>
    <t>Forms received from Chennai.</t>
  </si>
  <si>
    <t>Survey completedin Ludhiana, Sangrur and Fatehgarh Sahib. In Jalandhar dates to be finalised.</t>
  </si>
  <si>
    <t>Forms of Distts.Guna, Narsinhpur, Katni, Damoh and Chhatarpur received.</t>
  </si>
  <si>
    <t>Where Survey Camps completed</t>
  </si>
  <si>
    <t>Where Survey camps  underway</t>
  </si>
  <si>
    <t>825 MS identified in Kasganj and 231 in Etawa, 2965 forms of Amroha  and 649 of Jalaun received</t>
  </si>
  <si>
    <t>Released</t>
  </si>
  <si>
    <t>Rejected</t>
  </si>
  <si>
    <t>Confirmed</t>
  </si>
  <si>
    <t xml:space="preserve">No. of MS OTCA </t>
  </si>
  <si>
    <t xml:space="preserve">Forms received from Lohardaga </t>
  </si>
  <si>
    <t>Statewise status of Survey of Manual Scavengers as on 31.7.2018</t>
  </si>
  <si>
    <t>Anantpur &amp; Krishna Distt. Forms received</t>
  </si>
  <si>
    <t xml:space="preserve"> MS Identified in Ludhiana, Sangrur and Fatehgarh Sahib. </t>
  </si>
  <si>
    <t>Forms received from Chennai Kanyakumari. Forms from Madurai awaited</t>
  </si>
  <si>
    <t>No MS identified in State</t>
  </si>
  <si>
    <t>Araria Distt. Report received.</t>
  </si>
  <si>
    <t>Bharatpur, Bhilwara, Bundi, Baran, Dausa and Pratapgarh Forms received. Forms from Karauli awaited.</t>
  </si>
  <si>
    <t>Forms from Amravati  Awaited</t>
  </si>
  <si>
    <t>No MS identified in State. State Govt. requested to review.</t>
  </si>
  <si>
    <t>Forms received from Mysoru</t>
  </si>
  <si>
    <t xml:space="preserve">No. of MS Reported Identified by State </t>
  </si>
  <si>
    <t>No. of Survey Forms  received</t>
  </si>
  <si>
    <t>Total No. of MS Identified in both Surveys</t>
  </si>
  <si>
    <t>Chhattisgarh</t>
  </si>
  <si>
    <t>Odisha</t>
  </si>
  <si>
    <t>Forms from Mandsaur awaited</t>
  </si>
  <si>
    <t>Statewise status of Survey of Manual Scavengers as on 31.8.2018</t>
  </si>
  <si>
    <t xml:space="preserve">Bharatpur, Bhilwara, Bundi, Baran, Dausa, Karauli and Pratapgarh Forms received. </t>
  </si>
  <si>
    <t>Statewise status of Survey of Manual Scavengers as on 31.10.2018</t>
  </si>
  <si>
    <t>Statewise status of Survey of Manual Scavengers as on 28.11.18</t>
  </si>
  <si>
    <t>Statewise status of Survey of Manual Scavengers as on 31.12.18</t>
  </si>
  <si>
    <t xml:space="preserve">No. of MS Released OTCA </t>
  </si>
  <si>
    <t>Survey Reports Received</t>
  </si>
  <si>
    <t>Nil Identification Survey Reported</t>
  </si>
  <si>
    <t>Survey Report Awaited</t>
  </si>
  <si>
    <t>Statewise status of Survey of Manual Scavengers as on 24.1.2019</t>
  </si>
  <si>
    <t>(1)</t>
  </si>
  <si>
    <t>(2)</t>
  </si>
  <si>
    <t>(3)</t>
  </si>
  <si>
    <t>(4)</t>
  </si>
  <si>
    <t>(5)</t>
  </si>
  <si>
    <t>(6)</t>
  </si>
  <si>
    <t>(7)</t>
  </si>
  <si>
    <t>(8)</t>
  </si>
  <si>
    <t>(9)</t>
  </si>
  <si>
    <t>(10)</t>
  </si>
  <si>
    <t>(11)</t>
  </si>
  <si>
    <t>Statewise status of Survey of Manual Scavengers as on 28.2.2019</t>
  </si>
  <si>
    <t>Statewise status of Survey of Manual Scavengers as on 31.3.2019</t>
  </si>
  <si>
    <t>Statewise status of Survey of Manual Scavengers as on 30.4.2019</t>
  </si>
  <si>
    <t>Statewise status of Survey of Manual Scavengers as on 31.5.2019</t>
  </si>
  <si>
    <t>Statewise status of Survey of Manual Scavengers as on 30.6.2019</t>
  </si>
  <si>
    <t>Statewise status of Survey of Manual Scavengers as on 31.7.2019</t>
  </si>
  <si>
    <t>Statewise status of Survey of Manual Scavengers as on20.8.2019</t>
  </si>
</sst>
</file>

<file path=xl/styles.xml><?xml version="1.0" encoding="utf-8"?>
<styleSheet xmlns="http://schemas.openxmlformats.org/spreadsheetml/2006/main">
  <fonts count="7">
    <font>
      <sz val="11"/>
      <color theme="1"/>
      <name val="Calibri"/>
      <family val="2"/>
      <scheme val="minor"/>
    </font>
    <font>
      <b/>
      <sz val="12"/>
      <color theme="1"/>
      <name val="Arial"/>
      <family val="2"/>
    </font>
    <font>
      <sz val="12"/>
      <color theme="1"/>
      <name val="Arial"/>
      <family val="2"/>
    </font>
    <font>
      <sz val="12"/>
      <color rgb="FF000000"/>
      <name val="Arial"/>
      <family val="2"/>
    </font>
    <font>
      <b/>
      <sz val="14"/>
      <color theme="1"/>
      <name val="Arial"/>
      <family val="2"/>
    </font>
    <font>
      <sz val="14"/>
      <color theme="1"/>
      <name val="Arial"/>
      <family val="2"/>
    </font>
    <font>
      <sz val="11"/>
      <color theme="1"/>
      <name val="Arial"/>
      <family val="2"/>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9">
    <xf numFmtId="0" fontId="0" fillId="0" borderId="0" xfId="0"/>
    <xf numFmtId="0" fontId="2" fillId="0" borderId="1" xfId="0" applyFont="1" applyBorder="1"/>
    <xf numFmtId="0" fontId="2" fillId="0" borderId="0" xfId="0" applyFont="1" applyFill="1" applyBorder="1"/>
    <xf numFmtId="0" fontId="3" fillId="0" borderId="1" xfId="0" applyFont="1" applyBorder="1"/>
    <xf numFmtId="0" fontId="4" fillId="0" borderId="1" xfId="0" applyFont="1" applyBorder="1"/>
    <xf numFmtId="0" fontId="5" fillId="0" borderId="1" xfId="0" applyFont="1" applyBorder="1"/>
    <xf numFmtId="0" fontId="5" fillId="0" borderId="2" xfId="0" applyFont="1" applyFill="1" applyBorder="1"/>
    <xf numFmtId="0" fontId="5" fillId="0" borderId="1" xfId="0" applyFont="1" applyBorder="1" applyAlignment="1">
      <alignment horizontal="justify" wrapText="1"/>
    </xf>
    <xf numFmtId="0" fontId="6" fillId="0" borderId="1" xfId="0" applyFont="1" applyBorder="1"/>
    <xf numFmtId="0" fontId="6" fillId="0" borderId="1" xfId="0" applyFont="1" applyBorder="1" applyAlignment="1">
      <alignment wrapText="1"/>
    </xf>
    <xf numFmtId="0" fontId="5" fillId="0" borderId="2" xfId="0" applyFont="1" applyFill="1" applyBorder="1" applyAlignment="1">
      <alignment horizontal="justify" wrapText="1"/>
    </xf>
    <xf numFmtId="0" fontId="2" fillId="0" borderId="1" xfId="0" applyFont="1" applyBorder="1" applyAlignment="1">
      <alignment wrapText="1"/>
    </xf>
    <xf numFmtId="0" fontId="1" fillId="0" borderId="1" xfId="0" applyFont="1" applyBorder="1" applyAlignment="1">
      <alignment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wrapText="1"/>
    </xf>
    <xf numFmtId="0" fontId="2" fillId="0" borderId="3" xfId="0" applyFont="1" applyBorder="1"/>
    <xf numFmtId="0" fontId="5" fillId="0" borderId="3" xfId="0" applyFont="1" applyBorder="1"/>
    <xf numFmtId="0" fontId="5" fillId="0" borderId="3" xfId="0" applyFont="1" applyBorder="1" applyAlignment="1">
      <alignment horizontal="justify" wrapText="1"/>
    </xf>
    <xf numFmtId="0" fontId="1" fillId="0" borderId="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6" fillId="0" borderId="3" xfId="0" applyFont="1" applyBorder="1"/>
    <xf numFmtId="0" fontId="1" fillId="0" borderId="13" xfId="0" applyFont="1" applyFill="1" applyBorder="1" applyAlignment="1">
      <alignment horizontal="center" vertical="center" wrapText="1"/>
    </xf>
    <xf numFmtId="0" fontId="0" fillId="0" borderId="1" xfId="0" applyBorder="1"/>
    <xf numFmtId="0" fontId="6" fillId="0" borderId="3" xfId="0" applyFont="1" applyBorder="1" applyAlignment="1">
      <alignment wrapText="1"/>
    </xf>
    <xf numFmtId="0" fontId="5" fillId="2" borderId="1" xfId="0" applyFont="1" applyFill="1" applyBorder="1"/>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5" fillId="0" borderId="2" xfId="0" applyFont="1" applyBorder="1"/>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5" fillId="0" borderId="1" xfId="0" applyNumberFormat="1" applyFont="1" applyBorder="1"/>
    <xf numFmtId="0" fontId="2" fillId="0" borderId="1" xfId="0" applyNumberFormat="1" applyFont="1" applyBorder="1"/>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5" fillId="0" borderId="3" xfId="0" applyNumberFormat="1" applyFont="1" applyBorder="1"/>
    <xf numFmtId="0" fontId="2" fillId="0" borderId="3" xfId="0" applyNumberFormat="1" applyFont="1" applyBorder="1"/>
    <xf numFmtId="49" fontId="1" fillId="0" borderId="21" xfId="0" applyNumberFormat="1" applyFont="1" applyBorder="1" applyAlignment="1">
      <alignment horizontal="center" vertical="center" wrapText="1"/>
    </xf>
    <xf numFmtId="49" fontId="1" fillId="0" borderId="22" xfId="0" applyNumberFormat="1" applyFont="1" applyBorder="1" applyAlignment="1">
      <alignment horizontal="center" vertical="center" wrapText="1"/>
    </xf>
    <xf numFmtId="49" fontId="1" fillId="0" borderId="22" xfId="0" applyNumberFormat="1" applyFont="1" applyFill="1" applyBorder="1" applyAlignment="1">
      <alignment horizontal="center" vertical="center" wrapText="1"/>
    </xf>
    <xf numFmtId="49" fontId="1" fillId="0" borderId="23" xfId="0" applyNumberFormat="1" applyFont="1" applyBorder="1" applyAlignment="1">
      <alignment horizontal="center" vertical="center" wrapText="1"/>
    </xf>
    <xf numFmtId="49" fontId="1" fillId="0" borderId="24"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0" xfId="0" applyFont="1" applyBorder="1" applyAlignment="1">
      <alignment wrapText="1"/>
    </xf>
    <xf numFmtId="0" fontId="5" fillId="0" borderId="20" xfId="0" applyFont="1" applyBorder="1"/>
    <xf numFmtId="0" fontId="5" fillId="0" borderId="20" xfId="0" applyNumberFormat="1" applyFont="1" applyBorder="1"/>
    <xf numFmtId="0" fontId="2" fillId="0" borderId="20" xfId="0" applyNumberFormat="1" applyFont="1" applyBorder="1"/>
    <xf numFmtId="0" fontId="3" fillId="0" borderId="21" xfId="0" applyFont="1" applyBorder="1"/>
    <xf numFmtId="0" fontId="1" fillId="0" borderId="22" xfId="0" applyFont="1" applyBorder="1" applyAlignment="1">
      <alignment wrapText="1"/>
    </xf>
    <xf numFmtId="0" fontId="4" fillId="0" borderId="22" xfId="0" applyFont="1" applyBorder="1"/>
    <xf numFmtId="0" fontId="4" fillId="0" borderId="25" xfId="0" applyFont="1" applyBorder="1"/>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0" fillId="0" borderId="1" xfId="0" applyNumberFormat="1" applyBorder="1"/>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4" fillId="0" borderId="15" xfId="0" applyFont="1" applyBorder="1" applyAlignment="1">
      <alignment horizontal="center" vertical="center"/>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4" fillId="0" borderId="15" xfId="0" applyFont="1" applyBorder="1" applyAlignment="1">
      <alignment horizont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0" xfId="0"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tabSelected="1" view="pageBreakPreview" zoomScale="85" zoomScaleSheetLayoutView="85" workbookViewId="0">
      <pane xSplit="2" ySplit="2" topLeftCell="C5" activePane="bottomRight" state="frozen"/>
      <selection pane="topRight" activeCell="C1" sqref="C1"/>
      <selection pane="bottomLeft" activeCell="A3" sqref="A3"/>
      <selection pane="bottomRight" activeCell="J2" sqref="J2:J3"/>
    </sheetView>
  </sheetViews>
  <sheetFormatPr defaultRowHeight="15"/>
  <cols>
    <col min="1" max="1" width="6.85546875" customWidth="1"/>
    <col min="2" max="2" width="19" customWidth="1"/>
    <col min="3" max="6" width="12.28515625" customWidth="1"/>
    <col min="7" max="7" width="13.5703125" customWidth="1"/>
    <col min="8" max="8" width="12.5703125" customWidth="1"/>
    <col min="9" max="9" width="66.7109375" hidden="1" customWidth="1"/>
    <col min="10" max="10" width="13.28515625" customWidth="1"/>
    <col min="11" max="11" width="11.5703125" customWidth="1"/>
    <col min="12" max="12" width="12.28515625" customWidth="1"/>
  </cols>
  <sheetData>
    <row r="1" spans="1:12" ht="77.25" customHeight="1" thickBot="1">
      <c r="A1" s="64" t="s">
        <v>104</v>
      </c>
      <c r="B1" s="64"/>
      <c r="C1" s="64"/>
      <c r="D1" s="64"/>
      <c r="E1" s="64"/>
      <c r="F1" s="64"/>
      <c r="G1" s="64"/>
      <c r="H1" s="64"/>
      <c r="I1" s="64"/>
      <c r="J1" s="64"/>
      <c r="K1" s="64"/>
      <c r="L1" s="64"/>
    </row>
    <row r="2" spans="1:12" ht="90.75" customHeight="1">
      <c r="A2" s="65" t="s">
        <v>0</v>
      </c>
      <c r="B2" s="67" t="s">
        <v>1</v>
      </c>
      <c r="C2" s="67" t="s">
        <v>39</v>
      </c>
      <c r="D2" s="60" t="s">
        <v>83</v>
      </c>
      <c r="E2" s="67" t="s">
        <v>84</v>
      </c>
      <c r="F2" s="69" t="s">
        <v>85</v>
      </c>
      <c r="G2" s="67" t="s">
        <v>24</v>
      </c>
      <c r="H2" s="67" t="s">
        <v>71</v>
      </c>
      <c r="I2" s="19" t="s">
        <v>22</v>
      </c>
      <c r="J2" s="67" t="s">
        <v>72</v>
      </c>
      <c r="K2" s="71" t="s">
        <v>43</v>
      </c>
      <c r="L2" s="62" t="s">
        <v>82</v>
      </c>
    </row>
    <row r="3" spans="1:12" ht="33" customHeight="1" thickBot="1">
      <c r="A3" s="66"/>
      <c r="B3" s="68"/>
      <c r="C3" s="68"/>
      <c r="D3" s="61"/>
      <c r="E3" s="68"/>
      <c r="F3" s="70"/>
      <c r="G3" s="68"/>
      <c r="H3" s="68"/>
      <c r="I3" s="20"/>
      <c r="J3" s="68"/>
      <c r="K3" s="72"/>
      <c r="L3" s="63"/>
    </row>
    <row r="4" spans="1:12" ht="33" customHeight="1" thickBot="1">
      <c r="A4" s="37" t="s">
        <v>87</v>
      </c>
      <c r="B4" s="38" t="s">
        <v>88</v>
      </c>
      <c r="C4" s="38" t="s">
        <v>89</v>
      </c>
      <c r="D4" s="38" t="s">
        <v>90</v>
      </c>
      <c r="E4" s="38" t="s">
        <v>91</v>
      </c>
      <c r="F4" s="38" t="s">
        <v>92</v>
      </c>
      <c r="G4" s="38" t="s">
        <v>93</v>
      </c>
      <c r="H4" s="38" t="s">
        <v>94</v>
      </c>
      <c r="I4" s="39"/>
      <c r="J4" s="38" t="s">
        <v>95</v>
      </c>
      <c r="K4" s="40" t="s">
        <v>96</v>
      </c>
      <c r="L4" s="41" t="s">
        <v>97</v>
      </c>
    </row>
    <row r="5" spans="1:12" ht="27.75" customHeight="1">
      <c r="A5" s="14">
        <v>1</v>
      </c>
      <c r="B5" s="15" t="s">
        <v>2</v>
      </c>
      <c r="C5" s="17">
        <v>5</v>
      </c>
      <c r="D5" s="17">
        <v>5</v>
      </c>
      <c r="E5" s="17">
        <v>2</v>
      </c>
      <c r="F5" s="17">
        <f>C5-D5</f>
        <v>0</v>
      </c>
      <c r="G5" s="17">
        <v>2024</v>
      </c>
      <c r="H5" s="17">
        <v>1982</v>
      </c>
      <c r="I5" s="17">
        <v>1963</v>
      </c>
      <c r="J5" s="17">
        <v>1963</v>
      </c>
      <c r="K5" s="31">
        <v>1562</v>
      </c>
      <c r="L5" s="35">
        <v>1404</v>
      </c>
    </row>
    <row r="6" spans="1:12" ht="27.75" customHeight="1">
      <c r="A6" s="13">
        <v>2</v>
      </c>
      <c r="B6" s="11" t="s">
        <v>19</v>
      </c>
      <c r="C6" s="5">
        <v>3</v>
      </c>
      <c r="D6" s="28">
        <v>3</v>
      </c>
      <c r="E6" s="28">
        <v>0</v>
      </c>
      <c r="F6" s="17">
        <f t="shared" ref="F6:F22" si="0">C6-D6</f>
        <v>0</v>
      </c>
      <c r="G6" s="17">
        <v>876</v>
      </c>
      <c r="H6" s="17">
        <v>542</v>
      </c>
      <c r="I6" s="17">
        <v>542</v>
      </c>
      <c r="J6" s="17">
        <v>542</v>
      </c>
      <c r="K6" s="31">
        <v>542</v>
      </c>
      <c r="L6" s="31">
        <v>538</v>
      </c>
    </row>
    <row r="7" spans="1:12" ht="27.75" customHeight="1">
      <c r="A7" s="13">
        <v>3</v>
      </c>
      <c r="B7" s="11" t="s">
        <v>3</v>
      </c>
      <c r="C7" s="5">
        <v>16</v>
      </c>
      <c r="D7" s="5">
        <v>16</v>
      </c>
      <c r="E7" s="5">
        <v>16</v>
      </c>
      <c r="F7" s="17">
        <f t="shared" si="0"/>
        <v>0</v>
      </c>
      <c r="G7" s="17">
        <v>4757</v>
      </c>
      <c r="H7" s="17">
        <v>0</v>
      </c>
      <c r="I7" s="17"/>
      <c r="J7" s="17"/>
      <c r="K7" s="31"/>
      <c r="L7" s="31"/>
    </row>
    <row r="8" spans="1:12" ht="27.75" customHeight="1">
      <c r="A8" s="13">
        <v>4</v>
      </c>
      <c r="B8" s="11" t="s">
        <v>4</v>
      </c>
      <c r="C8" s="5">
        <v>4</v>
      </c>
      <c r="D8" s="5">
        <v>4</v>
      </c>
      <c r="E8" s="5">
        <v>1</v>
      </c>
      <c r="F8" s="17">
        <f t="shared" si="0"/>
        <v>0</v>
      </c>
      <c r="G8" s="17">
        <v>291</v>
      </c>
      <c r="H8" s="17">
        <v>108</v>
      </c>
      <c r="I8" s="17">
        <v>108</v>
      </c>
      <c r="J8" s="17">
        <v>108</v>
      </c>
      <c r="K8" s="31">
        <v>108</v>
      </c>
      <c r="L8" s="31">
        <v>96</v>
      </c>
    </row>
    <row r="9" spans="1:12" ht="27.75" customHeight="1">
      <c r="A9" s="13">
        <v>5</v>
      </c>
      <c r="B9" s="11" t="s">
        <v>5</v>
      </c>
      <c r="C9" s="5">
        <v>5</v>
      </c>
      <c r="D9" s="5">
        <v>5</v>
      </c>
      <c r="E9" s="5">
        <v>5</v>
      </c>
      <c r="F9" s="17">
        <f t="shared" si="0"/>
        <v>0</v>
      </c>
      <c r="G9" s="17">
        <v>1221</v>
      </c>
      <c r="H9" s="17">
        <v>0</v>
      </c>
      <c r="I9" s="17"/>
      <c r="J9" s="17"/>
      <c r="K9" s="31"/>
      <c r="L9" s="31"/>
    </row>
    <row r="10" spans="1:12" ht="27.75" customHeight="1">
      <c r="A10" s="13">
        <v>6</v>
      </c>
      <c r="B10" s="11" t="s">
        <v>6</v>
      </c>
      <c r="C10" s="5">
        <v>7</v>
      </c>
      <c r="D10" s="5">
        <v>7</v>
      </c>
      <c r="E10" s="5">
        <v>7</v>
      </c>
      <c r="F10" s="17">
        <f t="shared" si="0"/>
        <v>0</v>
      </c>
      <c r="G10" s="17">
        <v>254</v>
      </c>
      <c r="H10" s="17">
        <v>0</v>
      </c>
      <c r="I10" s="17"/>
      <c r="J10" s="17"/>
      <c r="K10" s="31"/>
      <c r="L10" s="31"/>
    </row>
    <row r="11" spans="1:12" ht="27.75" customHeight="1">
      <c r="A11" s="13">
        <v>7</v>
      </c>
      <c r="B11" s="11" t="s">
        <v>7</v>
      </c>
      <c r="C11" s="5">
        <v>3</v>
      </c>
      <c r="D11" s="5">
        <v>3</v>
      </c>
      <c r="E11" s="5">
        <v>1</v>
      </c>
      <c r="F11" s="17">
        <f t="shared" si="0"/>
        <v>0</v>
      </c>
      <c r="G11" s="17">
        <v>246</v>
      </c>
      <c r="H11" s="17">
        <v>201</v>
      </c>
      <c r="I11" s="17">
        <v>199</v>
      </c>
      <c r="J11" s="17">
        <v>199</v>
      </c>
      <c r="K11" s="31">
        <v>131</v>
      </c>
      <c r="L11" s="31">
        <v>108</v>
      </c>
    </row>
    <row r="12" spans="1:12" ht="27.75" customHeight="1">
      <c r="A12" s="13">
        <v>8</v>
      </c>
      <c r="B12" s="11" t="s">
        <v>8</v>
      </c>
      <c r="C12" s="5">
        <v>6</v>
      </c>
      <c r="D12" s="5">
        <v>6</v>
      </c>
      <c r="E12" s="5">
        <v>0</v>
      </c>
      <c r="F12" s="17">
        <f t="shared" si="0"/>
        <v>0</v>
      </c>
      <c r="G12" s="17">
        <v>1803</v>
      </c>
      <c r="H12" s="17">
        <v>1754</v>
      </c>
      <c r="I12" s="17">
        <v>1728</v>
      </c>
      <c r="J12" s="17">
        <v>1728</v>
      </c>
      <c r="K12" s="31">
        <v>1265</v>
      </c>
      <c r="L12" s="31">
        <f>871+85</f>
        <v>956</v>
      </c>
    </row>
    <row r="13" spans="1:12" ht="27.75" customHeight="1">
      <c r="A13" s="13">
        <v>9</v>
      </c>
      <c r="B13" s="11" t="s">
        <v>20</v>
      </c>
      <c r="C13" s="5">
        <v>4</v>
      </c>
      <c r="D13" s="5">
        <v>4</v>
      </c>
      <c r="E13" s="5">
        <v>0</v>
      </c>
      <c r="F13" s="17">
        <f t="shared" si="0"/>
        <v>0</v>
      </c>
      <c r="G13" s="17">
        <v>916</v>
      </c>
      <c r="H13" s="17">
        <v>600</v>
      </c>
      <c r="I13" s="17">
        <v>598</v>
      </c>
      <c r="J13" s="17">
        <v>598</v>
      </c>
      <c r="K13" s="31">
        <v>543</v>
      </c>
      <c r="L13" s="31">
        <v>504</v>
      </c>
    </row>
    <row r="14" spans="1:12" ht="27.75" customHeight="1">
      <c r="A14" s="13">
        <v>10</v>
      </c>
      <c r="B14" s="11" t="s">
        <v>9</v>
      </c>
      <c r="C14" s="5">
        <v>14</v>
      </c>
      <c r="D14" s="5">
        <v>14</v>
      </c>
      <c r="E14" s="5">
        <v>7</v>
      </c>
      <c r="F14" s="17">
        <f t="shared" si="0"/>
        <v>0</v>
      </c>
      <c r="G14" s="17">
        <v>8572</v>
      </c>
      <c r="H14" s="17">
        <v>562</v>
      </c>
      <c r="I14" s="17">
        <v>518</v>
      </c>
      <c r="J14" s="17">
        <v>518</v>
      </c>
      <c r="K14" s="31">
        <v>386</v>
      </c>
      <c r="L14" s="31">
        <v>305</v>
      </c>
    </row>
    <row r="15" spans="1:12" ht="27.75" customHeight="1">
      <c r="A15" s="13">
        <v>11</v>
      </c>
      <c r="B15" s="11" t="s">
        <v>10</v>
      </c>
      <c r="C15" s="5">
        <v>14</v>
      </c>
      <c r="D15" s="5">
        <v>14</v>
      </c>
      <c r="E15" s="5">
        <v>0</v>
      </c>
      <c r="F15" s="17">
        <f t="shared" si="0"/>
        <v>0</v>
      </c>
      <c r="G15" s="17">
        <v>7378</v>
      </c>
      <c r="H15" s="17">
        <v>7378</v>
      </c>
      <c r="I15" s="17">
        <v>7250</v>
      </c>
      <c r="J15" s="17">
        <v>7250</v>
      </c>
      <c r="K15" s="31">
        <v>6754</v>
      </c>
      <c r="L15" s="31">
        <v>5484</v>
      </c>
    </row>
    <row r="16" spans="1:12" ht="27.75" customHeight="1">
      <c r="A16" s="13">
        <v>12</v>
      </c>
      <c r="B16" s="11" t="s">
        <v>11</v>
      </c>
      <c r="C16" s="5">
        <v>4</v>
      </c>
      <c r="D16" s="5">
        <v>4</v>
      </c>
      <c r="E16" s="5">
        <v>2</v>
      </c>
      <c r="F16" s="17">
        <f t="shared" si="0"/>
        <v>0</v>
      </c>
      <c r="G16" s="17">
        <v>636</v>
      </c>
      <c r="H16" s="17">
        <v>142</v>
      </c>
      <c r="I16" s="17">
        <v>142</v>
      </c>
      <c r="J16" s="17">
        <v>142</v>
      </c>
      <c r="K16" s="31">
        <v>142</v>
      </c>
      <c r="L16" s="31">
        <v>125</v>
      </c>
    </row>
    <row r="17" spans="1:12" ht="27.75" customHeight="1">
      <c r="A17" s="13">
        <v>13</v>
      </c>
      <c r="B17" s="11" t="s">
        <v>12</v>
      </c>
      <c r="C17" s="5">
        <v>20</v>
      </c>
      <c r="D17" s="5">
        <v>20</v>
      </c>
      <c r="E17" s="5">
        <v>12</v>
      </c>
      <c r="F17" s="17">
        <f t="shared" si="0"/>
        <v>0</v>
      </c>
      <c r="G17" s="17">
        <v>7381</v>
      </c>
      <c r="H17" s="17">
        <v>2590</v>
      </c>
      <c r="I17" s="17">
        <v>2525</v>
      </c>
      <c r="J17" s="17">
        <v>2525</v>
      </c>
      <c r="K17" s="31">
        <v>2463</v>
      </c>
      <c r="L17" s="31">
        <v>2037</v>
      </c>
    </row>
    <row r="18" spans="1:12" ht="27.75" customHeight="1">
      <c r="A18" s="13">
        <v>14</v>
      </c>
      <c r="B18" s="11" t="s">
        <v>13</v>
      </c>
      <c r="C18" s="5">
        <v>6</v>
      </c>
      <c r="D18" s="5">
        <v>6</v>
      </c>
      <c r="E18" s="5">
        <v>3</v>
      </c>
      <c r="F18" s="17">
        <f t="shared" si="0"/>
        <v>0</v>
      </c>
      <c r="G18" s="17">
        <v>1433</v>
      </c>
      <c r="H18" s="17">
        <v>62</v>
      </c>
      <c r="I18" s="17">
        <v>58</v>
      </c>
      <c r="J18" s="17">
        <v>58</v>
      </c>
      <c r="K18" s="31">
        <v>47</v>
      </c>
      <c r="L18" s="31">
        <v>41</v>
      </c>
    </row>
    <row r="19" spans="1:12" ht="27.75" customHeight="1">
      <c r="A19" s="13">
        <v>15</v>
      </c>
      <c r="B19" s="11" t="s">
        <v>14</v>
      </c>
      <c r="C19" s="5">
        <v>2</v>
      </c>
      <c r="D19" s="5">
        <v>2</v>
      </c>
      <c r="E19" s="5">
        <v>2</v>
      </c>
      <c r="F19" s="17">
        <f t="shared" si="0"/>
        <v>0</v>
      </c>
      <c r="G19" s="17">
        <v>288</v>
      </c>
      <c r="H19" s="17">
        <v>0</v>
      </c>
      <c r="I19" s="17"/>
      <c r="J19" s="17"/>
      <c r="K19" s="31"/>
      <c r="L19" s="31"/>
    </row>
    <row r="20" spans="1:12" ht="27.75" customHeight="1">
      <c r="A20" s="13">
        <v>16</v>
      </c>
      <c r="B20" s="11" t="s">
        <v>15</v>
      </c>
      <c r="C20" s="5">
        <v>47</v>
      </c>
      <c r="D20" s="5">
        <v>47</v>
      </c>
      <c r="E20" s="5">
        <v>23</v>
      </c>
      <c r="F20" s="17">
        <f t="shared" si="0"/>
        <v>0</v>
      </c>
      <c r="G20" s="17">
        <v>41068</v>
      </c>
      <c r="H20" s="17">
        <v>19712</v>
      </c>
      <c r="I20" s="17">
        <v>16934</v>
      </c>
      <c r="J20" s="17">
        <v>16934</v>
      </c>
      <c r="K20" s="31">
        <v>15008</v>
      </c>
      <c r="L20" s="31">
        <f>5458+3731</f>
        <v>9189</v>
      </c>
    </row>
    <row r="21" spans="1:12" ht="27.75" customHeight="1">
      <c r="A21" s="13">
        <v>17</v>
      </c>
      <c r="B21" s="11" t="s">
        <v>16</v>
      </c>
      <c r="C21" s="5">
        <v>4</v>
      </c>
      <c r="D21" s="5">
        <v>4</v>
      </c>
      <c r="E21" s="5">
        <v>1</v>
      </c>
      <c r="F21" s="17">
        <f t="shared" si="0"/>
        <v>0</v>
      </c>
      <c r="G21" s="17">
        <v>7440</v>
      </c>
      <c r="H21" s="17">
        <v>6033</v>
      </c>
      <c r="I21" s="17">
        <v>4766</v>
      </c>
      <c r="J21" s="17">
        <v>4766</v>
      </c>
      <c r="K21" s="31">
        <v>2421</v>
      </c>
      <c r="L21" s="31">
        <v>1755</v>
      </c>
    </row>
    <row r="22" spans="1:12" ht="27.75" customHeight="1" thickBot="1">
      <c r="A22" s="42">
        <v>18</v>
      </c>
      <c r="B22" s="43" t="s">
        <v>17</v>
      </c>
      <c r="C22" s="44">
        <v>6</v>
      </c>
      <c r="D22" s="44">
        <v>6</v>
      </c>
      <c r="E22" s="44">
        <v>2</v>
      </c>
      <c r="F22" s="28">
        <f t="shared" si="0"/>
        <v>0</v>
      </c>
      <c r="G22" s="17">
        <v>1329</v>
      </c>
      <c r="H22" s="17">
        <v>637</v>
      </c>
      <c r="I22" s="17">
        <v>633</v>
      </c>
      <c r="J22" s="17">
        <v>633</v>
      </c>
      <c r="K22" s="31">
        <v>627</v>
      </c>
      <c r="L22" s="45">
        <v>559</v>
      </c>
    </row>
    <row r="23" spans="1:12" ht="27.75" customHeight="1" thickBot="1">
      <c r="A23" s="47"/>
      <c r="B23" s="48" t="s">
        <v>18</v>
      </c>
      <c r="C23" s="49">
        <f t="shared" ref="C23:L23" si="1">SUM(C5:C22)</f>
        <v>170</v>
      </c>
      <c r="D23" s="49">
        <f t="shared" si="1"/>
        <v>170</v>
      </c>
      <c r="E23" s="49">
        <f t="shared" si="1"/>
        <v>84</v>
      </c>
      <c r="F23" s="49">
        <f t="shared" si="1"/>
        <v>0</v>
      </c>
      <c r="G23" s="49">
        <f t="shared" si="1"/>
        <v>87913</v>
      </c>
      <c r="H23" s="49">
        <f t="shared" si="1"/>
        <v>42303</v>
      </c>
      <c r="I23" s="49">
        <f t="shared" si="1"/>
        <v>37964</v>
      </c>
      <c r="J23" s="49">
        <f t="shared" si="1"/>
        <v>37964</v>
      </c>
      <c r="K23" s="49">
        <f t="shared" si="1"/>
        <v>31999</v>
      </c>
      <c r="L23" s="50">
        <f t="shared" si="1"/>
        <v>23101</v>
      </c>
    </row>
    <row r="25" spans="1:12" ht="15.75">
      <c r="B25" s="2" t="s">
        <v>21</v>
      </c>
    </row>
    <row r="26" spans="1:12" ht="15.75">
      <c r="B26" s="2" t="s">
        <v>21</v>
      </c>
    </row>
  </sheetData>
  <mergeCells count="11">
    <mergeCell ref="L2:L3"/>
    <mergeCell ref="A1:L1"/>
    <mergeCell ref="A2:A3"/>
    <mergeCell ref="B2:B3"/>
    <mergeCell ref="C2:C3"/>
    <mergeCell ref="E2:E3"/>
    <mergeCell ref="F2:F3"/>
    <mergeCell ref="G2:G3"/>
    <mergeCell ref="H2:H3"/>
    <mergeCell ref="J2:J3"/>
    <mergeCell ref="K2:K3"/>
  </mergeCells>
  <pageMargins left="0.43307086614173229" right="0.27559055118110237" top="0.39370078740157483" bottom="0.35433070866141736" header="0.31496062992125984" footer="0.31496062992125984"/>
  <pageSetup paperSize="9" scale="69" orientation="portrait" verticalDpi="0" r:id="rId1"/>
</worksheet>
</file>

<file path=xl/worksheets/sheet10.xml><?xml version="1.0" encoding="utf-8"?>
<worksheet xmlns="http://schemas.openxmlformats.org/spreadsheetml/2006/main" xmlns:r="http://schemas.openxmlformats.org/officeDocument/2006/relationships">
  <dimension ref="A1:Q27"/>
  <sheetViews>
    <sheetView view="pageBreakPreview" zoomScale="85" zoomScaleSheetLayoutView="85" workbookViewId="0">
      <pane xSplit="2" ySplit="2" topLeftCell="C15" activePane="bottomRight" state="frozen"/>
      <selection pane="topRight" activeCell="C1" sqref="C1"/>
      <selection pane="bottomLeft" activeCell="A3" sqref="A3"/>
      <selection pane="bottomRight" activeCell="N19" sqref="N19"/>
    </sheetView>
  </sheetViews>
  <sheetFormatPr defaultRowHeight="15"/>
  <cols>
    <col min="1" max="1" width="6.85546875" customWidth="1"/>
    <col min="2" max="2" width="16" customWidth="1"/>
    <col min="3" max="3" width="12.28515625" customWidth="1"/>
    <col min="4" max="4" width="13.5703125" customWidth="1"/>
    <col min="5" max="5" width="13" customWidth="1"/>
    <col min="6" max="6" width="13.7109375" customWidth="1"/>
    <col min="7" max="7" width="13.5703125" customWidth="1"/>
    <col min="8" max="8" width="12.5703125" customWidth="1"/>
    <col min="9" max="9" width="66.7109375" hidden="1" customWidth="1"/>
    <col min="10" max="11" width="12.42578125" customWidth="1"/>
    <col min="12" max="12" width="13.28515625" customWidth="1"/>
    <col min="13" max="13" width="11.5703125" customWidth="1"/>
    <col min="14" max="15" width="12.28515625" customWidth="1"/>
    <col min="16" max="16" width="13.42578125" customWidth="1"/>
    <col min="17" max="17" width="30.28515625" customWidth="1"/>
  </cols>
  <sheetData>
    <row r="1" spans="1:17" ht="33.75" customHeight="1" thickBot="1">
      <c r="A1" s="73" t="s">
        <v>80</v>
      </c>
      <c r="B1" s="73"/>
      <c r="C1" s="73"/>
      <c r="D1" s="73"/>
      <c r="E1" s="73"/>
      <c r="F1" s="73"/>
      <c r="G1" s="73"/>
      <c r="H1" s="73"/>
      <c r="I1" s="73"/>
      <c r="J1" s="73"/>
      <c r="K1" s="73"/>
      <c r="L1" s="73"/>
      <c r="M1" s="73"/>
      <c r="N1" s="73"/>
      <c r="O1" s="73"/>
      <c r="P1" s="73"/>
      <c r="Q1" s="73"/>
    </row>
    <row r="2" spans="1:17" ht="63.75" customHeight="1">
      <c r="A2" s="65" t="s">
        <v>0</v>
      </c>
      <c r="B2" s="67" t="s">
        <v>1</v>
      </c>
      <c r="C2" s="67" t="s">
        <v>39</v>
      </c>
      <c r="D2" s="67" t="s">
        <v>53</v>
      </c>
      <c r="E2" s="67" t="s">
        <v>54</v>
      </c>
      <c r="F2" s="67" t="s">
        <v>23</v>
      </c>
      <c r="G2" s="67" t="s">
        <v>24</v>
      </c>
      <c r="H2" s="67" t="s">
        <v>71</v>
      </c>
      <c r="I2" s="19" t="s">
        <v>22</v>
      </c>
      <c r="J2" s="67" t="s">
        <v>46</v>
      </c>
      <c r="K2" s="69" t="s">
        <v>73</v>
      </c>
      <c r="L2" s="67" t="s">
        <v>72</v>
      </c>
      <c r="M2" s="71" t="s">
        <v>43</v>
      </c>
      <c r="N2" s="74" t="s">
        <v>59</v>
      </c>
      <c r="O2" s="74"/>
      <c r="P2" s="75"/>
      <c r="Q2" s="76" t="s">
        <v>22</v>
      </c>
    </row>
    <row r="3" spans="1:17" ht="33" customHeight="1" thickBot="1">
      <c r="A3" s="66"/>
      <c r="B3" s="68"/>
      <c r="C3" s="68"/>
      <c r="D3" s="68"/>
      <c r="E3" s="68"/>
      <c r="F3" s="68"/>
      <c r="G3" s="68"/>
      <c r="H3" s="68"/>
      <c r="I3" s="20"/>
      <c r="J3" s="68"/>
      <c r="K3" s="70"/>
      <c r="L3" s="68"/>
      <c r="M3" s="72"/>
      <c r="N3" s="22" t="s">
        <v>56</v>
      </c>
      <c r="O3" s="20" t="s">
        <v>57</v>
      </c>
      <c r="P3" s="20" t="s">
        <v>58</v>
      </c>
      <c r="Q3" s="77"/>
    </row>
    <row r="4" spans="1:17" ht="28.5" customHeight="1">
      <c r="A4" s="14">
        <v>1</v>
      </c>
      <c r="B4" s="15" t="s">
        <v>2</v>
      </c>
      <c r="C4" s="17">
        <v>5</v>
      </c>
      <c r="D4" s="17">
        <v>5</v>
      </c>
      <c r="E4" s="17">
        <v>0</v>
      </c>
      <c r="F4" s="17">
        <f>C4-D4-E4</f>
        <v>0</v>
      </c>
      <c r="G4" s="17">
        <v>1763</v>
      </c>
      <c r="H4" s="17">
        <f>267+1454</f>
        <v>1721</v>
      </c>
      <c r="I4" s="18" t="s">
        <v>26</v>
      </c>
      <c r="J4" s="16">
        <v>78</v>
      </c>
      <c r="K4" s="16">
        <f>H4+J4</f>
        <v>1799</v>
      </c>
      <c r="L4" s="17">
        <v>1721</v>
      </c>
      <c r="M4" s="17">
        <v>1547</v>
      </c>
      <c r="N4" s="17">
        <f>220+875+238</f>
        <v>1333</v>
      </c>
      <c r="O4" s="17"/>
      <c r="P4" s="5">
        <f>N4-O4</f>
        <v>1333</v>
      </c>
      <c r="Q4" s="24" t="s">
        <v>62</v>
      </c>
    </row>
    <row r="5" spans="1:17" ht="28.5" customHeight="1">
      <c r="A5" s="13">
        <v>2</v>
      </c>
      <c r="B5" s="11" t="s">
        <v>19</v>
      </c>
      <c r="C5" s="5">
        <v>3</v>
      </c>
      <c r="D5" s="5">
        <v>3</v>
      </c>
      <c r="E5" s="5">
        <v>0</v>
      </c>
      <c r="F5" s="5">
        <f t="shared" ref="F5:F21" si="0">C5-D5-E5</f>
        <v>0</v>
      </c>
      <c r="G5" s="6">
        <v>876</v>
      </c>
      <c r="H5" s="6">
        <v>542</v>
      </c>
      <c r="I5" s="7" t="s">
        <v>41</v>
      </c>
      <c r="J5" s="1">
        <v>154</v>
      </c>
      <c r="K5" s="16">
        <f t="shared" ref="K5:K23" si="1">H5+J5</f>
        <v>696</v>
      </c>
      <c r="L5" s="5">
        <f>345+197</f>
        <v>542</v>
      </c>
      <c r="M5" s="5">
        <f>196+197+149</f>
        <v>542</v>
      </c>
      <c r="N5" s="5">
        <v>510</v>
      </c>
      <c r="O5" s="5">
        <v>1</v>
      </c>
      <c r="P5" s="5">
        <f>N5-O5</f>
        <v>509</v>
      </c>
      <c r="Q5" s="9"/>
    </row>
    <row r="6" spans="1:17" ht="28.5" customHeight="1">
      <c r="A6" s="13">
        <v>3</v>
      </c>
      <c r="B6" s="11" t="s">
        <v>3</v>
      </c>
      <c r="C6" s="5">
        <v>16</v>
      </c>
      <c r="D6" s="5">
        <v>16</v>
      </c>
      <c r="E6" s="5">
        <v>0</v>
      </c>
      <c r="F6" s="5">
        <f t="shared" si="0"/>
        <v>0</v>
      </c>
      <c r="G6" s="5">
        <v>846</v>
      </c>
      <c r="H6" s="5">
        <v>0</v>
      </c>
      <c r="I6" s="7" t="s">
        <v>27</v>
      </c>
      <c r="J6" s="1">
        <v>137</v>
      </c>
      <c r="K6" s="16">
        <f t="shared" si="1"/>
        <v>137</v>
      </c>
      <c r="L6" s="5"/>
      <c r="M6" s="5"/>
      <c r="N6" s="5"/>
      <c r="O6" s="5"/>
      <c r="P6" s="5">
        <f t="shared" ref="P6:P21" si="2">N6-O6</f>
        <v>0</v>
      </c>
      <c r="Q6" s="8" t="s">
        <v>66</v>
      </c>
    </row>
    <row r="7" spans="1:17" ht="28.5" customHeight="1">
      <c r="A7" s="13">
        <v>4</v>
      </c>
      <c r="B7" s="11" t="s">
        <v>4</v>
      </c>
      <c r="C7" s="5">
        <v>4</v>
      </c>
      <c r="D7" s="5">
        <v>4</v>
      </c>
      <c r="E7" s="5">
        <v>0</v>
      </c>
      <c r="F7" s="5">
        <f t="shared" si="0"/>
        <v>0</v>
      </c>
      <c r="G7" s="5">
        <v>291</v>
      </c>
      <c r="H7" s="5">
        <v>108</v>
      </c>
      <c r="I7" s="7" t="s">
        <v>36</v>
      </c>
      <c r="J7" s="1">
        <v>0</v>
      </c>
      <c r="K7" s="16">
        <f t="shared" si="1"/>
        <v>108</v>
      </c>
      <c r="L7" s="5">
        <v>108</v>
      </c>
      <c r="M7" s="5">
        <v>109</v>
      </c>
      <c r="N7" s="5">
        <v>93</v>
      </c>
      <c r="O7" s="5"/>
      <c r="P7" s="5">
        <f t="shared" si="2"/>
        <v>93</v>
      </c>
      <c r="Q7" s="9"/>
    </row>
    <row r="8" spans="1:17" ht="29.25" customHeight="1">
      <c r="A8" s="13">
        <v>5</v>
      </c>
      <c r="B8" s="11" t="s">
        <v>5</v>
      </c>
      <c r="C8" s="5">
        <v>5</v>
      </c>
      <c r="D8" s="5">
        <v>5</v>
      </c>
      <c r="E8" s="5">
        <v>0</v>
      </c>
      <c r="F8" s="5">
        <f t="shared" si="0"/>
        <v>0</v>
      </c>
      <c r="G8" s="5">
        <v>1221</v>
      </c>
      <c r="H8" s="5">
        <v>0</v>
      </c>
      <c r="I8" s="7" t="s">
        <v>25</v>
      </c>
      <c r="J8" s="1">
        <v>0</v>
      </c>
      <c r="K8" s="16">
        <f t="shared" si="1"/>
        <v>0</v>
      </c>
      <c r="L8" s="5">
        <v>0</v>
      </c>
      <c r="M8" s="5"/>
      <c r="N8" s="5"/>
      <c r="O8" s="5"/>
      <c r="P8" s="5">
        <f t="shared" si="2"/>
        <v>0</v>
      </c>
      <c r="Q8" s="9" t="s">
        <v>69</v>
      </c>
    </row>
    <row r="9" spans="1:17" ht="28.5" customHeight="1">
      <c r="A9" s="13">
        <v>6</v>
      </c>
      <c r="B9" s="11" t="s">
        <v>6</v>
      </c>
      <c r="C9" s="5">
        <v>7</v>
      </c>
      <c r="D9" s="5">
        <v>0</v>
      </c>
      <c r="E9" s="5">
        <v>0</v>
      </c>
      <c r="F9" s="5">
        <f t="shared" si="0"/>
        <v>7</v>
      </c>
      <c r="G9" s="5"/>
      <c r="H9" s="5"/>
      <c r="I9" s="7" t="s">
        <v>28</v>
      </c>
      <c r="J9" s="1">
        <v>0</v>
      </c>
      <c r="K9" s="16">
        <f t="shared" si="1"/>
        <v>0</v>
      </c>
      <c r="L9" s="5"/>
      <c r="M9" s="5"/>
      <c r="N9" s="5"/>
      <c r="O9" s="5"/>
      <c r="P9" s="5">
        <f t="shared" si="2"/>
        <v>0</v>
      </c>
      <c r="Q9" s="8"/>
    </row>
    <row r="10" spans="1:17" ht="38.25" customHeight="1">
      <c r="A10" s="13">
        <v>7</v>
      </c>
      <c r="B10" s="11" t="s">
        <v>7</v>
      </c>
      <c r="C10" s="5">
        <v>3</v>
      </c>
      <c r="D10" s="5">
        <v>3</v>
      </c>
      <c r="E10" s="5">
        <v>0</v>
      </c>
      <c r="F10" s="5">
        <f t="shared" si="0"/>
        <v>0</v>
      </c>
      <c r="G10" s="5">
        <v>246</v>
      </c>
      <c r="H10" s="5">
        <v>201</v>
      </c>
      <c r="I10" s="7" t="s">
        <v>28</v>
      </c>
      <c r="J10" s="1">
        <v>0</v>
      </c>
      <c r="K10" s="16">
        <f t="shared" si="1"/>
        <v>201</v>
      </c>
      <c r="L10" s="5">
        <v>201</v>
      </c>
      <c r="M10" s="5">
        <v>131</v>
      </c>
      <c r="N10" s="5">
        <f>77+31</f>
        <v>108</v>
      </c>
      <c r="O10" s="5"/>
      <c r="P10" s="5">
        <f t="shared" si="2"/>
        <v>108</v>
      </c>
      <c r="Q10" s="9"/>
    </row>
    <row r="11" spans="1:17" ht="28.5" customHeight="1">
      <c r="A11" s="13">
        <v>8</v>
      </c>
      <c r="B11" s="11" t="s">
        <v>8</v>
      </c>
      <c r="C11" s="5">
        <v>6</v>
      </c>
      <c r="D11" s="5">
        <v>6</v>
      </c>
      <c r="E11" s="5">
        <v>0</v>
      </c>
      <c r="F11" s="5">
        <f t="shared" si="0"/>
        <v>0</v>
      </c>
      <c r="G11" s="5">
        <v>1793</v>
      </c>
      <c r="H11" s="5">
        <v>1744</v>
      </c>
      <c r="I11" s="7" t="s">
        <v>28</v>
      </c>
      <c r="J11" s="1">
        <v>732</v>
      </c>
      <c r="K11" s="16">
        <f t="shared" si="1"/>
        <v>2476</v>
      </c>
      <c r="L11" s="5">
        <v>1719</v>
      </c>
      <c r="M11" s="5">
        <v>1197</v>
      </c>
      <c r="N11" s="5"/>
      <c r="O11" s="5"/>
      <c r="P11" s="5">
        <f t="shared" si="2"/>
        <v>0</v>
      </c>
      <c r="Q11" s="8"/>
    </row>
    <row r="12" spans="1:17" ht="28.5" customHeight="1">
      <c r="A12" s="13">
        <v>9</v>
      </c>
      <c r="B12" s="11" t="s">
        <v>20</v>
      </c>
      <c r="C12" s="5">
        <v>4</v>
      </c>
      <c r="D12" s="5">
        <v>4</v>
      </c>
      <c r="E12" s="5">
        <v>0</v>
      </c>
      <c r="F12" s="5">
        <f t="shared" si="0"/>
        <v>0</v>
      </c>
      <c r="G12" s="5">
        <v>916</v>
      </c>
      <c r="H12" s="5">
        <v>600</v>
      </c>
      <c r="I12" s="10" t="s">
        <v>29</v>
      </c>
      <c r="J12" s="1">
        <v>0</v>
      </c>
      <c r="K12" s="16">
        <f t="shared" si="1"/>
        <v>600</v>
      </c>
      <c r="L12" s="5">
        <v>598</v>
      </c>
      <c r="M12" s="5">
        <f>43+274+147+128-50</f>
        <v>542</v>
      </c>
      <c r="N12" s="5">
        <v>488</v>
      </c>
      <c r="O12" s="5">
        <v>5</v>
      </c>
      <c r="P12" s="5">
        <f t="shared" si="2"/>
        <v>483</v>
      </c>
      <c r="Q12" s="9"/>
    </row>
    <row r="13" spans="1:17" ht="45.75" customHeight="1">
      <c r="A13" s="13">
        <v>10</v>
      </c>
      <c r="B13" s="11" t="s">
        <v>9</v>
      </c>
      <c r="C13" s="5">
        <v>14</v>
      </c>
      <c r="D13" s="5">
        <v>14</v>
      </c>
      <c r="E13" s="5">
        <v>0</v>
      </c>
      <c r="F13" s="5">
        <f t="shared" si="0"/>
        <v>0</v>
      </c>
      <c r="G13" s="5">
        <v>8275</v>
      </c>
      <c r="H13" s="5">
        <v>1447</v>
      </c>
      <c r="I13" s="7" t="s">
        <v>30</v>
      </c>
      <c r="J13" s="1">
        <v>36</v>
      </c>
      <c r="K13" s="16">
        <f t="shared" si="1"/>
        <v>1483</v>
      </c>
      <c r="L13" s="5">
        <v>992</v>
      </c>
      <c r="M13" s="5">
        <v>564</v>
      </c>
      <c r="N13" s="5">
        <v>113</v>
      </c>
      <c r="O13" s="5"/>
      <c r="P13" s="5">
        <f t="shared" si="2"/>
        <v>113</v>
      </c>
      <c r="Q13" s="9" t="s">
        <v>76</v>
      </c>
    </row>
    <row r="14" spans="1:17" ht="28.5" customHeight="1">
      <c r="A14" s="13">
        <v>11</v>
      </c>
      <c r="B14" s="11" t="s">
        <v>10</v>
      </c>
      <c r="C14" s="5">
        <v>14</v>
      </c>
      <c r="D14" s="5">
        <v>14</v>
      </c>
      <c r="E14" s="5">
        <v>0</v>
      </c>
      <c r="F14" s="5">
        <f t="shared" si="0"/>
        <v>0</v>
      </c>
      <c r="G14" s="5">
        <v>5638</v>
      </c>
      <c r="H14" s="5">
        <v>5638</v>
      </c>
      <c r="I14" s="7" t="s">
        <v>37</v>
      </c>
      <c r="J14" s="1">
        <v>0</v>
      </c>
      <c r="K14" s="16">
        <f t="shared" si="1"/>
        <v>5638</v>
      </c>
      <c r="L14" s="5">
        <v>5629</v>
      </c>
      <c r="M14" s="5">
        <v>5018</v>
      </c>
      <c r="N14" s="5">
        <f>1972+563+343</f>
        <v>2878</v>
      </c>
      <c r="O14" s="5"/>
      <c r="P14" s="5">
        <f t="shared" si="2"/>
        <v>2878</v>
      </c>
      <c r="Q14" s="9"/>
    </row>
    <row r="15" spans="1:17" ht="34.5" customHeight="1">
      <c r="A15" s="13">
        <v>12</v>
      </c>
      <c r="B15" s="11" t="s">
        <v>11</v>
      </c>
      <c r="C15" s="5">
        <v>4</v>
      </c>
      <c r="D15" s="5">
        <v>4</v>
      </c>
      <c r="E15" s="5">
        <v>0</v>
      </c>
      <c r="F15" s="5">
        <f t="shared" si="0"/>
        <v>0</v>
      </c>
      <c r="G15" s="5">
        <v>636</v>
      </c>
      <c r="H15" s="5">
        <v>142</v>
      </c>
      <c r="I15" s="7" t="s">
        <v>31</v>
      </c>
      <c r="J15" s="1">
        <v>91</v>
      </c>
      <c r="K15" s="16">
        <f t="shared" si="1"/>
        <v>233</v>
      </c>
      <c r="L15" s="5">
        <v>142</v>
      </c>
      <c r="M15" s="5">
        <v>138</v>
      </c>
      <c r="N15" s="5">
        <v>125</v>
      </c>
      <c r="O15" s="5"/>
      <c r="P15" s="5">
        <f t="shared" si="2"/>
        <v>125</v>
      </c>
      <c r="Q15" s="9"/>
    </row>
    <row r="16" spans="1:17" ht="57" customHeight="1">
      <c r="A16" s="13">
        <v>13</v>
      </c>
      <c r="B16" s="11" t="s">
        <v>12</v>
      </c>
      <c r="C16" s="5">
        <v>20</v>
      </c>
      <c r="D16" s="5">
        <v>20</v>
      </c>
      <c r="E16" s="5">
        <v>0</v>
      </c>
      <c r="F16" s="5">
        <f t="shared" si="0"/>
        <v>0</v>
      </c>
      <c r="G16" s="5">
        <v>7381</v>
      </c>
      <c r="H16" s="5">
        <v>2590</v>
      </c>
      <c r="I16" s="7" t="s">
        <v>35</v>
      </c>
      <c r="J16" s="1">
        <v>338</v>
      </c>
      <c r="K16" s="16">
        <f t="shared" si="1"/>
        <v>2928</v>
      </c>
      <c r="L16" s="5">
        <v>2531</v>
      </c>
      <c r="M16" s="5">
        <v>1983</v>
      </c>
      <c r="N16" s="5">
        <f>1078+62</f>
        <v>1140</v>
      </c>
      <c r="O16" s="5">
        <v>61</v>
      </c>
      <c r="P16" s="5">
        <f t="shared" si="2"/>
        <v>1079</v>
      </c>
      <c r="Q16" s="9" t="s">
        <v>78</v>
      </c>
    </row>
    <row r="17" spans="1:17" ht="42" customHeight="1">
      <c r="A17" s="13">
        <v>14</v>
      </c>
      <c r="B17" s="11" t="s">
        <v>13</v>
      </c>
      <c r="C17" s="5">
        <v>6</v>
      </c>
      <c r="D17" s="5">
        <v>6</v>
      </c>
      <c r="E17" s="5">
        <v>0</v>
      </c>
      <c r="F17" s="5">
        <f t="shared" si="0"/>
        <v>0</v>
      </c>
      <c r="G17" s="5">
        <v>1433</v>
      </c>
      <c r="H17" s="5">
        <v>62</v>
      </c>
      <c r="I17" s="7" t="s">
        <v>32</v>
      </c>
      <c r="J17" s="1">
        <v>363</v>
      </c>
      <c r="K17" s="16">
        <f t="shared" si="1"/>
        <v>425</v>
      </c>
      <c r="L17" s="5">
        <v>58</v>
      </c>
      <c r="M17" s="5">
        <v>40</v>
      </c>
      <c r="N17" s="5">
        <v>34</v>
      </c>
      <c r="O17" s="5"/>
      <c r="P17" s="5">
        <f t="shared" si="2"/>
        <v>34</v>
      </c>
      <c r="Q17" s="9" t="s">
        <v>64</v>
      </c>
    </row>
    <row r="18" spans="1:17" ht="28.5" customHeight="1">
      <c r="A18" s="13">
        <v>15</v>
      </c>
      <c r="B18" s="11" t="s">
        <v>14</v>
      </c>
      <c r="C18" s="5">
        <v>2</v>
      </c>
      <c r="D18" s="5">
        <v>2</v>
      </c>
      <c r="E18" s="5">
        <v>0</v>
      </c>
      <c r="F18" s="5">
        <f t="shared" si="0"/>
        <v>0</v>
      </c>
      <c r="G18" s="5">
        <v>288</v>
      </c>
      <c r="H18" s="5">
        <v>0</v>
      </c>
      <c r="I18" s="7" t="s">
        <v>40</v>
      </c>
      <c r="J18" s="1">
        <v>0</v>
      </c>
      <c r="K18" s="16">
        <f t="shared" si="1"/>
        <v>0</v>
      </c>
      <c r="L18" s="5">
        <v>0</v>
      </c>
      <c r="M18" s="5"/>
      <c r="N18" s="5"/>
      <c r="O18" s="5"/>
      <c r="P18" s="5">
        <f t="shared" si="2"/>
        <v>0</v>
      </c>
      <c r="Q18" s="8" t="s">
        <v>65</v>
      </c>
    </row>
    <row r="19" spans="1:17" ht="50.25" customHeight="1">
      <c r="A19" s="13">
        <v>16</v>
      </c>
      <c r="B19" s="11" t="s">
        <v>15</v>
      </c>
      <c r="C19" s="5">
        <v>47</v>
      </c>
      <c r="D19" s="5">
        <v>47</v>
      </c>
      <c r="E19" s="5">
        <v>0</v>
      </c>
      <c r="F19" s="5">
        <f t="shared" si="0"/>
        <v>0</v>
      </c>
      <c r="G19" s="5">
        <v>18913</v>
      </c>
      <c r="H19" s="5">
        <v>7052</v>
      </c>
      <c r="I19" s="7" t="s">
        <v>38</v>
      </c>
      <c r="J19" s="1">
        <v>11360</v>
      </c>
      <c r="K19" s="16">
        <f t="shared" si="1"/>
        <v>18412</v>
      </c>
      <c r="L19" s="5">
        <v>6881</v>
      </c>
      <c r="M19" s="5">
        <v>5587</v>
      </c>
      <c r="N19" s="5">
        <f>2228+805</f>
        <v>3033</v>
      </c>
      <c r="O19" s="5">
        <v>41</v>
      </c>
      <c r="P19" s="5">
        <f t="shared" si="2"/>
        <v>2992</v>
      </c>
      <c r="Q19" s="9"/>
    </row>
    <row r="20" spans="1:17" ht="28.5" customHeight="1">
      <c r="A20" s="13">
        <v>17</v>
      </c>
      <c r="B20" s="11" t="s">
        <v>16</v>
      </c>
      <c r="C20" s="5">
        <v>4</v>
      </c>
      <c r="D20" s="5">
        <v>4</v>
      </c>
      <c r="E20" s="5">
        <v>0</v>
      </c>
      <c r="F20" s="5">
        <f t="shared" si="0"/>
        <v>0</v>
      </c>
      <c r="G20" s="5">
        <v>3084</v>
      </c>
      <c r="H20" s="5">
        <v>2531</v>
      </c>
      <c r="I20" s="7" t="s">
        <v>33</v>
      </c>
      <c r="J20" s="1">
        <v>137</v>
      </c>
      <c r="K20" s="16">
        <f t="shared" si="1"/>
        <v>2668</v>
      </c>
      <c r="L20" s="5">
        <v>2517</v>
      </c>
      <c r="M20" s="5"/>
      <c r="N20" s="5"/>
      <c r="O20" s="5"/>
      <c r="P20" s="5">
        <f t="shared" si="2"/>
        <v>0</v>
      </c>
      <c r="Q20" s="8"/>
    </row>
    <row r="21" spans="1:17" ht="28.5" customHeight="1">
      <c r="A21" s="13">
        <v>18</v>
      </c>
      <c r="B21" s="11" t="s">
        <v>17</v>
      </c>
      <c r="C21" s="5">
        <v>6</v>
      </c>
      <c r="D21" s="5">
        <v>6</v>
      </c>
      <c r="E21" s="5">
        <v>0</v>
      </c>
      <c r="F21" s="5">
        <f t="shared" si="0"/>
        <v>0</v>
      </c>
      <c r="G21" s="5">
        <v>1329</v>
      </c>
      <c r="H21" s="5">
        <v>637</v>
      </c>
      <c r="I21" s="7" t="s">
        <v>34</v>
      </c>
      <c r="J21" s="1">
        <v>104</v>
      </c>
      <c r="K21" s="16">
        <f t="shared" si="1"/>
        <v>741</v>
      </c>
      <c r="L21" s="5">
        <v>637</v>
      </c>
      <c r="M21" s="5">
        <v>624</v>
      </c>
      <c r="N21" s="5">
        <v>555</v>
      </c>
      <c r="O21" s="5"/>
      <c r="P21" s="5">
        <f t="shared" si="2"/>
        <v>555</v>
      </c>
      <c r="Q21" s="8"/>
    </row>
    <row r="22" spans="1:17" ht="28.5" customHeight="1">
      <c r="A22" s="13">
        <v>19</v>
      </c>
      <c r="B22" s="11" t="s">
        <v>74</v>
      </c>
      <c r="C22" s="5">
        <v>0</v>
      </c>
      <c r="D22" s="5">
        <v>0</v>
      </c>
      <c r="E22" s="5">
        <v>0</v>
      </c>
      <c r="F22" s="5">
        <v>0</v>
      </c>
      <c r="G22" s="5">
        <v>0</v>
      </c>
      <c r="H22" s="5">
        <v>0</v>
      </c>
      <c r="I22" s="7"/>
      <c r="J22" s="1">
        <v>3</v>
      </c>
      <c r="K22" s="16">
        <f t="shared" si="1"/>
        <v>3</v>
      </c>
      <c r="L22" s="5">
        <v>0</v>
      </c>
      <c r="M22" s="5">
        <v>0</v>
      </c>
      <c r="N22" s="5">
        <v>0</v>
      </c>
      <c r="O22" s="5">
        <v>0</v>
      </c>
      <c r="P22" s="5">
        <v>0</v>
      </c>
      <c r="Q22" s="8"/>
    </row>
    <row r="23" spans="1:17" ht="28.5" customHeight="1">
      <c r="A23" s="13">
        <v>20</v>
      </c>
      <c r="B23" s="11" t="s">
        <v>75</v>
      </c>
      <c r="C23" s="5">
        <v>0</v>
      </c>
      <c r="D23" s="5">
        <v>0</v>
      </c>
      <c r="E23" s="5">
        <v>0</v>
      </c>
      <c r="F23" s="5">
        <v>0</v>
      </c>
      <c r="G23" s="5">
        <v>0</v>
      </c>
      <c r="H23" s="5">
        <v>0</v>
      </c>
      <c r="I23" s="7"/>
      <c r="J23" s="1">
        <v>237</v>
      </c>
      <c r="K23" s="16">
        <f t="shared" si="1"/>
        <v>237</v>
      </c>
      <c r="L23" s="5">
        <v>0</v>
      </c>
      <c r="M23" s="5">
        <v>0</v>
      </c>
      <c r="N23" s="5">
        <v>0</v>
      </c>
      <c r="O23" s="5">
        <v>0</v>
      </c>
      <c r="P23" s="5">
        <v>0</v>
      </c>
      <c r="Q23" s="8"/>
    </row>
    <row r="24" spans="1:17" ht="28.5" customHeight="1">
      <c r="A24" s="3"/>
      <c r="B24" s="12" t="s">
        <v>18</v>
      </c>
      <c r="C24" s="4">
        <f>SUM(C4:C23)</f>
        <v>170</v>
      </c>
      <c r="D24" s="4">
        <f t="shared" ref="D24:P24" si="3">SUM(D4:D23)</f>
        <v>163</v>
      </c>
      <c r="E24" s="4">
        <f t="shared" si="3"/>
        <v>0</v>
      </c>
      <c r="F24" s="4">
        <f t="shared" si="3"/>
        <v>7</v>
      </c>
      <c r="G24" s="4">
        <f t="shared" si="3"/>
        <v>54929</v>
      </c>
      <c r="H24" s="4">
        <f t="shared" si="3"/>
        <v>25015</v>
      </c>
      <c r="I24" s="4">
        <f t="shared" si="3"/>
        <v>0</v>
      </c>
      <c r="J24" s="4">
        <f t="shared" si="3"/>
        <v>13770</v>
      </c>
      <c r="K24" s="4">
        <f t="shared" si="3"/>
        <v>38785</v>
      </c>
      <c r="L24" s="4">
        <f t="shared" si="3"/>
        <v>24276</v>
      </c>
      <c r="M24" s="4">
        <f t="shared" si="3"/>
        <v>18022</v>
      </c>
      <c r="N24" s="4">
        <f t="shared" si="3"/>
        <v>10410</v>
      </c>
      <c r="O24" s="4">
        <f t="shared" si="3"/>
        <v>108</v>
      </c>
      <c r="P24" s="4">
        <f t="shared" si="3"/>
        <v>10302</v>
      </c>
      <c r="Q24" s="8"/>
    </row>
    <row r="26" spans="1:17" ht="15.75">
      <c r="B26" s="2" t="s">
        <v>21</v>
      </c>
      <c r="J26" s="2"/>
      <c r="K26" s="2"/>
    </row>
    <row r="27" spans="1:17" ht="15.75">
      <c r="B27" s="2" t="s">
        <v>21</v>
      </c>
      <c r="J27" s="2"/>
      <c r="K27" s="2"/>
    </row>
  </sheetData>
  <mergeCells count="15">
    <mergeCell ref="A1:Q1"/>
    <mergeCell ref="A2:A3"/>
    <mergeCell ref="B2:B3"/>
    <mergeCell ref="C2:C3"/>
    <mergeCell ref="D2:D3"/>
    <mergeCell ref="E2:E3"/>
    <mergeCell ref="F2:F3"/>
    <mergeCell ref="G2:G3"/>
    <mergeCell ref="H2:H3"/>
    <mergeCell ref="J2:J3"/>
    <mergeCell ref="K2:K3"/>
    <mergeCell ref="L2:L3"/>
    <mergeCell ref="M2:M3"/>
    <mergeCell ref="N2:P2"/>
    <mergeCell ref="Q2:Q3"/>
  </mergeCells>
  <pageMargins left="0.43307086614173229" right="0.27559055118110237" top="0.39370078740157483" bottom="0.35433070866141736" header="0.31496062992125984" footer="0.31496062992125984"/>
  <pageSetup paperSize="9" scale="63" orientation="landscape" verticalDpi="0" r:id="rId1"/>
</worksheet>
</file>

<file path=xl/worksheets/sheet11.xml><?xml version="1.0" encoding="utf-8"?>
<worksheet xmlns="http://schemas.openxmlformats.org/spreadsheetml/2006/main" xmlns:r="http://schemas.openxmlformats.org/officeDocument/2006/relationships">
  <dimension ref="A1:Q27"/>
  <sheetViews>
    <sheetView view="pageBreakPreview" zoomScale="85" zoomScaleSheetLayoutView="85" workbookViewId="0">
      <pane xSplit="2" ySplit="2" topLeftCell="C10" activePane="bottomRight" state="frozen"/>
      <selection pane="topRight" activeCell="C1" sqref="C1"/>
      <selection pane="bottomLeft" activeCell="A3" sqref="A3"/>
      <selection pane="bottomRight" activeCell="B27" sqref="B27"/>
    </sheetView>
  </sheetViews>
  <sheetFormatPr defaultRowHeight="15"/>
  <cols>
    <col min="1" max="1" width="6.85546875" customWidth="1"/>
    <col min="2" max="2" width="16" customWidth="1"/>
    <col min="3" max="3" width="12.28515625" customWidth="1"/>
    <col min="4" max="4" width="13.5703125" customWidth="1"/>
    <col min="5" max="5" width="13" customWidth="1"/>
    <col min="6" max="6" width="13.7109375" customWidth="1"/>
    <col min="7" max="7" width="13.5703125" customWidth="1"/>
    <col min="8" max="8" width="12.5703125" customWidth="1"/>
    <col min="9" max="9" width="66.7109375" hidden="1" customWidth="1"/>
    <col min="10" max="11" width="12.42578125" customWidth="1"/>
    <col min="12" max="12" width="13.28515625" customWidth="1"/>
    <col min="13" max="13" width="11.5703125" customWidth="1"/>
    <col min="14" max="15" width="12.28515625" customWidth="1"/>
    <col min="16" max="16" width="13.42578125" customWidth="1"/>
    <col min="17" max="17" width="30.28515625" customWidth="1"/>
  </cols>
  <sheetData>
    <row r="1" spans="1:17" ht="33.75" customHeight="1" thickBot="1">
      <c r="A1" s="73" t="s">
        <v>79</v>
      </c>
      <c r="B1" s="73"/>
      <c r="C1" s="73"/>
      <c r="D1" s="73"/>
      <c r="E1" s="73"/>
      <c r="F1" s="73"/>
      <c r="G1" s="73"/>
      <c r="H1" s="73"/>
      <c r="I1" s="73"/>
      <c r="J1" s="73"/>
      <c r="K1" s="73"/>
      <c r="L1" s="73"/>
      <c r="M1" s="73"/>
      <c r="N1" s="73"/>
      <c r="O1" s="73"/>
      <c r="P1" s="73"/>
      <c r="Q1" s="73"/>
    </row>
    <row r="2" spans="1:17" ht="63.75" customHeight="1">
      <c r="A2" s="65" t="s">
        <v>0</v>
      </c>
      <c r="B2" s="67" t="s">
        <v>1</v>
      </c>
      <c r="C2" s="67" t="s">
        <v>39</v>
      </c>
      <c r="D2" s="67" t="s">
        <v>53</v>
      </c>
      <c r="E2" s="67" t="s">
        <v>54</v>
      </c>
      <c r="F2" s="67" t="s">
        <v>23</v>
      </c>
      <c r="G2" s="67" t="s">
        <v>24</v>
      </c>
      <c r="H2" s="67" t="s">
        <v>71</v>
      </c>
      <c r="I2" s="19" t="s">
        <v>22</v>
      </c>
      <c r="J2" s="67" t="s">
        <v>46</v>
      </c>
      <c r="K2" s="69" t="s">
        <v>73</v>
      </c>
      <c r="L2" s="67" t="s">
        <v>72</v>
      </c>
      <c r="M2" s="71" t="s">
        <v>43</v>
      </c>
      <c r="N2" s="74" t="s">
        <v>59</v>
      </c>
      <c r="O2" s="74"/>
      <c r="P2" s="75"/>
      <c r="Q2" s="76" t="s">
        <v>22</v>
      </c>
    </row>
    <row r="3" spans="1:17" ht="33" customHeight="1" thickBot="1">
      <c r="A3" s="66"/>
      <c r="B3" s="68"/>
      <c r="C3" s="68"/>
      <c r="D3" s="68"/>
      <c r="E3" s="68"/>
      <c r="F3" s="68"/>
      <c r="G3" s="68"/>
      <c r="H3" s="68"/>
      <c r="I3" s="20"/>
      <c r="J3" s="68"/>
      <c r="K3" s="70"/>
      <c r="L3" s="68"/>
      <c r="M3" s="72"/>
      <c r="N3" s="22" t="s">
        <v>56</v>
      </c>
      <c r="O3" s="20" t="s">
        <v>57</v>
      </c>
      <c r="P3" s="20" t="s">
        <v>58</v>
      </c>
      <c r="Q3" s="77"/>
    </row>
    <row r="4" spans="1:17" ht="28.5" customHeight="1">
      <c r="A4" s="14">
        <v>1</v>
      </c>
      <c r="B4" s="15" t="s">
        <v>2</v>
      </c>
      <c r="C4" s="17">
        <v>5</v>
      </c>
      <c r="D4" s="17">
        <v>5</v>
      </c>
      <c r="E4" s="17">
        <v>0</v>
      </c>
      <c r="F4" s="17">
        <f>C4-D4-E4</f>
        <v>0</v>
      </c>
      <c r="G4" s="17">
        <v>1763</v>
      </c>
      <c r="H4" s="17">
        <f>267+1454</f>
        <v>1721</v>
      </c>
      <c r="I4" s="18" t="s">
        <v>26</v>
      </c>
      <c r="J4" s="16">
        <v>78</v>
      </c>
      <c r="K4" s="16">
        <f>H4+J4</f>
        <v>1799</v>
      </c>
      <c r="L4" s="17">
        <v>267</v>
      </c>
      <c r="M4" s="17">
        <v>1283</v>
      </c>
      <c r="N4" s="17">
        <f>220+875</f>
        <v>1095</v>
      </c>
      <c r="O4" s="17"/>
      <c r="P4" s="5">
        <f>N4-O4</f>
        <v>1095</v>
      </c>
      <c r="Q4" s="24" t="s">
        <v>62</v>
      </c>
    </row>
    <row r="5" spans="1:17" ht="28.5" customHeight="1">
      <c r="A5" s="13">
        <v>2</v>
      </c>
      <c r="B5" s="11" t="s">
        <v>19</v>
      </c>
      <c r="C5" s="5">
        <v>3</v>
      </c>
      <c r="D5" s="5">
        <v>3</v>
      </c>
      <c r="E5" s="5">
        <v>0</v>
      </c>
      <c r="F5" s="5">
        <f t="shared" ref="F5:F21" si="0">C5-D5-E5</f>
        <v>0</v>
      </c>
      <c r="G5" s="6">
        <v>876</v>
      </c>
      <c r="H5" s="6">
        <v>542</v>
      </c>
      <c r="I5" s="7" t="s">
        <v>41</v>
      </c>
      <c r="J5" s="1">
        <v>154</v>
      </c>
      <c r="K5" s="16">
        <f t="shared" ref="K5:K23" si="1">H5+J5</f>
        <v>696</v>
      </c>
      <c r="L5" s="5">
        <f>345+197</f>
        <v>542</v>
      </c>
      <c r="M5" s="5">
        <f>196+197+149</f>
        <v>542</v>
      </c>
      <c r="N5" s="5">
        <v>510</v>
      </c>
      <c r="O5" s="5">
        <v>1</v>
      </c>
      <c r="P5" s="5">
        <f>N5-O5</f>
        <v>509</v>
      </c>
      <c r="Q5" s="9"/>
    </row>
    <row r="6" spans="1:17" ht="28.5" customHeight="1">
      <c r="A6" s="13">
        <v>3</v>
      </c>
      <c r="B6" s="11" t="s">
        <v>3</v>
      </c>
      <c r="C6" s="5">
        <v>16</v>
      </c>
      <c r="D6" s="5">
        <v>16</v>
      </c>
      <c r="E6" s="5">
        <v>0</v>
      </c>
      <c r="F6" s="5">
        <f t="shared" si="0"/>
        <v>0</v>
      </c>
      <c r="G6" s="5">
        <v>846</v>
      </c>
      <c r="H6" s="5">
        <v>0</v>
      </c>
      <c r="I6" s="7" t="s">
        <v>27</v>
      </c>
      <c r="J6" s="1">
        <v>137</v>
      </c>
      <c r="K6" s="16">
        <f t="shared" si="1"/>
        <v>137</v>
      </c>
      <c r="L6" s="5"/>
      <c r="M6" s="5"/>
      <c r="N6" s="5"/>
      <c r="O6" s="5"/>
      <c r="P6" s="5">
        <f t="shared" ref="P6:P21" si="2">N6-O6</f>
        <v>0</v>
      </c>
      <c r="Q6" s="8" t="s">
        <v>66</v>
      </c>
    </row>
    <row r="7" spans="1:17" ht="28.5" customHeight="1">
      <c r="A7" s="13">
        <v>4</v>
      </c>
      <c r="B7" s="11" t="s">
        <v>4</v>
      </c>
      <c r="C7" s="5">
        <v>4</v>
      </c>
      <c r="D7" s="5">
        <v>4</v>
      </c>
      <c r="E7" s="5">
        <v>0</v>
      </c>
      <c r="F7" s="5">
        <f t="shared" si="0"/>
        <v>0</v>
      </c>
      <c r="G7" s="5">
        <v>291</v>
      </c>
      <c r="H7" s="5">
        <v>108</v>
      </c>
      <c r="I7" s="7" t="s">
        <v>36</v>
      </c>
      <c r="J7" s="1">
        <v>0</v>
      </c>
      <c r="K7" s="16">
        <f t="shared" si="1"/>
        <v>108</v>
      </c>
      <c r="L7" s="5">
        <v>108</v>
      </c>
      <c r="M7" s="5">
        <v>109</v>
      </c>
      <c r="N7" s="5">
        <v>93</v>
      </c>
      <c r="O7" s="5"/>
      <c r="P7" s="5">
        <f t="shared" si="2"/>
        <v>93</v>
      </c>
      <c r="Q7" s="9"/>
    </row>
    <row r="8" spans="1:17" ht="29.25" customHeight="1">
      <c r="A8" s="13">
        <v>5</v>
      </c>
      <c r="B8" s="11" t="s">
        <v>5</v>
      </c>
      <c r="C8" s="5">
        <v>5</v>
      </c>
      <c r="D8" s="5">
        <v>5</v>
      </c>
      <c r="E8" s="5">
        <v>0</v>
      </c>
      <c r="F8" s="5">
        <f t="shared" si="0"/>
        <v>0</v>
      </c>
      <c r="G8" s="5">
        <v>1221</v>
      </c>
      <c r="H8" s="5">
        <v>0</v>
      </c>
      <c r="I8" s="7" t="s">
        <v>25</v>
      </c>
      <c r="J8" s="1">
        <v>0</v>
      </c>
      <c r="K8" s="16">
        <f t="shared" si="1"/>
        <v>0</v>
      </c>
      <c r="L8" s="5">
        <v>0</v>
      </c>
      <c r="M8" s="5"/>
      <c r="N8" s="5"/>
      <c r="O8" s="5"/>
      <c r="P8" s="5">
        <f t="shared" si="2"/>
        <v>0</v>
      </c>
      <c r="Q8" s="9" t="s">
        <v>69</v>
      </c>
    </row>
    <row r="9" spans="1:17" ht="28.5" customHeight="1">
      <c r="A9" s="13">
        <v>6</v>
      </c>
      <c r="B9" s="11" t="s">
        <v>6</v>
      </c>
      <c r="C9" s="5">
        <v>7</v>
      </c>
      <c r="D9" s="5">
        <v>0</v>
      </c>
      <c r="E9" s="5">
        <v>0</v>
      </c>
      <c r="F9" s="5">
        <f t="shared" si="0"/>
        <v>7</v>
      </c>
      <c r="G9" s="5"/>
      <c r="H9" s="5"/>
      <c r="I9" s="7" t="s">
        <v>28</v>
      </c>
      <c r="J9" s="1">
        <v>0</v>
      </c>
      <c r="K9" s="16">
        <f t="shared" si="1"/>
        <v>0</v>
      </c>
      <c r="L9" s="5"/>
      <c r="M9" s="5"/>
      <c r="N9" s="5"/>
      <c r="O9" s="5"/>
      <c r="P9" s="5">
        <f t="shared" si="2"/>
        <v>0</v>
      </c>
      <c r="Q9" s="8"/>
    </row>
    <row r="10" spans="1:17" ht="38.25" customHeight="1">
      <c r="A10" s="13">
        <v>7</v>
      </c>
      <c r="B10" s="11" t="s">
        <v>7</v>
      </c>
      <c r="C10" s="5">
        <v>3</v>
      </c>
      <c r="D10" s="5">
        <v>3</v>
      </c>
      <c r="E10" s="5">
        <v>0</v>
      </c>
      <c r="F10" s="5">
        <f t="shared" si="0"/>
        <v>0</v>
      </c>
      <c r="G10" s="5">
        <v>246</v>
      </c>
      <c r="H10" s="5">
        <v>201</v>
      </c>
      <c r="I10" s="7" t="s">
        <v>28</v>
      </c>
      <c r="J10" s="1">
        <v>0</v>
      </c>
      <c r="K10" s="16">
        <f t="shared" si="1"/>
        <v>201</v>
      </c>
      <c r="L10" s="5">
        <v>201</v>
      </c>
      <c r="M10" s="5">
        <v>94</v>
      </c>
      <c r="N10" s="5">
        <v>77</v>
      </c>
      <c r="O10" s="5"/>
      <c r="P10" s="5">
        <f t="shared" si="2"/>
        <v>77</v>
      </c>
      <c r="Q10" s="9" t="s">
        <v>60</v>
      </c>
    </row>
    <row r="11" spans="1:17" ht="28.5" customHeight="1">
      <c r="A11" s="13">
        <v>8</v>
      </c>
      <c r="B11" s="11" t="s">
        <v>8</v>
      </c>
      <c r="C11" s="5">
        <v>6</v>
      </c>
      <c r="D11" s="5">
        <v>6</v>
      </c>
      <c r="E11" s="5">
        <v>0</v>
      </c>
      <c r="F11" s="5">
        <f t="shared" si="0"/>
        <v>0</v>
      </c>
      <c r="G11" s="5">
        <v>1793</v>
      </c>
      <c r="H11" s="5">
        <v>1744</v>
      </c>
      <c r="I11" s="7" t="s">
        <v>28</v>
      </c>
      <c r="J11" s="1">
        <v>732</v>
      </c>
      <c r="K11" s="16">
        <f t="shared" si="1"/>
        <v>2476</v>
      </c>
      <c r="L11" s="5">
        <v>1719</v>
      </c>
      <c r="M11" s="5">
        <v>1019</v>
      </c>
      <c r="N11" s="5"/>
      <c r="O11" s="5"/>
      <c r="P11" s="5">
        <f t="shared" si="2"/>
        <v>0</v>
      </c>
      <c r="Q11" s="8"/>
    </row>
    <row r="12" spans="1:17" ht="28.5" customHeight="1">
      <c r="A12" s="13">
        <v>9</v>
      </c>
      <c r="B12" s="11" t="s">
        <v>20</v>
      </c>
      <c r="C12" s="5">
        <v>4</v>
      </c>
      <c r="D12" s="5">
        <v>4</v>
      </c>
      <c r="E12" s="5">
        <v>0</v>
      </c>
      <c r="F12" s="5">
        <f t="shared" si="0"/>
        <v>0</v>
      </c>
      <c r="G12" s="5">
        <v>916</v>
      </c>
      <c r="H12" s="5">
        <v>600</v>
      </c>
      <c r="I12" s="10" t="s">
        <v>29</v>
      </c>
      <c r="J12" s="1">
        <v>0</v>
      </c>
      <c r="K12" s="16">
        <f t="shared" si="1"/>
        <v>600</v>
      </c>
      <c r="L12" s="5">
        <v>598</v>
      </c>
      <c r="M12" s="5">
        <f>43+274+147+128-50</f>
        <v>542</v>
      </c>
      <c r="N12" s="5">
        <v>488</v>
      </c>
      <c r="O12" s="5">
        <v>5</v>
      </c>
      <c r="P12" s="5">
        <f t="shared" si="2"/>
        <v>483</v>
      </c>
      <c r="Q12" s="9"/>
    </row>
    <row r="13" spans="1:17" ht="45.75" customHeight="1">
      <c r="A13" s="13">
        <v>10</v>
      </c>
      <c r="B13" s="11" t="s">
        <v>9</v>
      </c>
      <c r="C13" s="5">
        <v>14</v>
      </c>
      <c r="D13" s="5">
        <v>14</v>
      </c>
      <c r="E13" s="5">
        <v>0</v>
      </c>
      <c r="F13" s="5">
        <f t="shared" si="0"/>
        <v>0</v>
      </c>
      <c r="G13" s="5">
        <v>8275</v>
      </c>
      <c r="H13" s="5">
        <v>1447</v>
      </c>
      <c r="I13" s="7" t="s">
        <v>30</v>
      </c>
      <c r="J13" s="1">
        <v>36</v>
      </c>
      <c r="K13" s="16">
        <f t="shared" si="1"/>
        <v>1483</v>
      </c>
      <c r="L13" s="5">
        <v>992</v>
      </c>
      <c r="M13" s="5">
        <v>564</v>
      </c>
      <c r="N13" s="5">
        <v>113</v>
      </c>
      <c r="O13" s="5"/>
      <c r="P13" s="5">
        <f t="shared" si="2"/>
        <v>113</v>
      </c>
      <c r="Q13" s="9" t="s">
        <v>76</v>
      </c>
    </row>
    <row r="14" spans="1:17" ht="28.5" customHeight="1">
      <c r="A14" s="13">
        <v>11</v>
      </c>
      <c r="B14" s="11" t="s">
        <v>10</v>
      </c>
      <c r="C14" s="5">
        <v>14</v>
      </c>
      <c r="D14" s="5">
        <v>14</v>
      </c>
      <c r="E14" s="5">
        <v>0</v>
      </c>
      <c r="F14" s="5">
        <f t="shared" si="0"/>
        <v>0</v>
      </c>
      <c r="G14" s="5">
        <v>5638</v>
      </c>
      <c r="H14" s="5">
        <v>5638</v>
      </c>
      <c r="I14" s="7" t="s">
        <v>37</v>
      </c>
      <c r="J14" s="1">
        <v>0</v>
      </c>
      <c r="K14" s="16">
        <f t="shared" si="1"/>
        <v>5638</v>
      </c>
      <c r="L14" s="5">
        <v>5629</v>
      </c>
      <c r="M14" s="5">
        <v>4148</v>
      </c>
      <c r="N14" s="5">
        <f>1972+563</f>
        <v>2535</v>
      </c>
      <c r="O14" s="5"/>
      <c r="P14" s="5">
        <f t="shared" si="2"/>
        <v>2535</v>
      </c>
      <c r="Q14" s="9"/>
    </row>
    <row r="15" spans="1:17" ht="34.5" customHeight="1">
      <c r="A15" s="13">
        <v>12</v>
      </c>
      <c r="B15" s="11" t="s">
        <v>11</v>
      </c>
      <c r="C15" s="5">
        <v>4</v>
      </c>
      <c r="D15" s="5">
        <v>4</v>
      </c>
      <c r="E15" s="5">
        <v>0</v>
      </c>
      <c r="F15" s="5">
        <f t="shared" si="0"/>
        <v>0</v>
      </c>
      <c r="G15" s="5">
        <v>636</v>
      </c>
      <c r="H15" s="5">
        <v>142</v>
      </c>
      <c r="I15" s="7" t="s">
        <v>31</v>
      </c>
      <c r="J15" s="1">
        <v>91</v>
      </c>
      <c r="K15" s="16">
        <f t="shared" si="1"/>
        <v>233</v>
      </c>
      <c r="L15" s="5">
        <v>142</v>
      </c>
      <c r="M15" s="5">
        <v>138</v>
      </c>
      <c r="N15" s="5">
        <v>125</v>
      </c>
      <c r="O15" s="5"/>
      <c r="P15" s="5">
        <f t="shared" si="2"/>
        <v>125</v>
      </c>
      <c r="Q15" s="9" t="s">
        <v>63</v>
      </c>
    </row>
    <row r="16" spans="1:17" ht="57" customHeight="1">
      <c r="A16" s="13">
        <v>13</v>
      </c>
      <c r="B16" s="11" t="s">
        <v>12</v>
      </c>
      <c r="C16" s="5">
        <v>20</v>
      </c>
      <c r="D16" s="5">
        <v>20</v>
      </c>
      <c r="E16" s="5">
        <v>0</v>
      </c>
      <c r="F16" s="5">
        <f t="shared" si="0"/>
        <v>0</v>
      </c>
      <c r="G16" s="5">
        <v>7381</v>
      </c>
      <c r="H16" s="5">
        <v>2121</v>
      </c>
      <c r="I16" s="7" t="s">
        <v>35</v>
      </c>
      <c r="J16" s="1">
        <v>338</v>
      </c>
      <c r="K16" s="16">
        <f t="shared" si="1"/>
        <v>2459</v>
      </c>
      <c r="L16" s="5">
        <v>2062</v>
      </c>
      <c r="M16" s="5">
        <v>1983</v>
      </c>
      <c r="N16" s="5">
        <f>1078+62</f>
        <v>1140</v>
      </c>
      <c r="O16" s="5">
        <v>61</v>
      </c>
      <c r="P16" s="5">
        <f t="shared" si="2"/>
        <v>1079</v>
      </c>
      <c r="Q16" s="9" t="s">
        <v>78</v>
      </c>
    </row>
    <row r="17" spans="1:17" ht="42" customHeight="1">
      <c r="A17" s="13">
        <v>14</v>
      </c>
      <c r="B17" s="11" t="s">
        <v>13</v>
      </c>
      <c r="C17" s="5">
        <v>6</v>
      </c>
      <c r="D17" s="5">
        <v>6</v>
      </c>
      <c r="E17" s="5">
        <v>0</v>
      </c>
      <c r="F17" s="5">
        <f t="shared" si="0"/>
        <v>0</v>
      </c>
      <c r="G17" s="5">
        <v>1433</v>
      </c>
      <c r="H17" s="5">
        <v>62</v>
      </c>
      <c r="I17" s="7" t="s">
        <v>32</v>
      </c>
      <c r="J17" s="1">
        <v>363</v>
      </c>
      <c r="K17" s="16">
        <f t="shared" si="1"/>
        <v>425</v>
      </c>
      <c r="L17" s="5">
        <v>58</v>
      </c>
      <c r="M17" s="5">
        <v>40</v>
      </c>
      <c r="N17" s="5">
        <v>34</v>
      </c>
      <c r="O17" s="5"/>
      <c r="P17" s="5">
        <f t="shared" si="2"/>
        <v>34</v>
      </c>
      <c r="Q17" s="9" t="s">
        <v>64</v>
      </c>
    </row>
    <row r="18" spans="1:17" ht="28.5" customHeight="1">
      <c r="A18" s="13">
        <v>15</v>
      </c>
      <c r="B18" s="11" t="s">
        <v>14</v>
      </c>
      <c r="C18" s="5">
        <v>2</v>
      </c>
      <c r="D18" s="5">
        <v>2</v>
      </c>
      <c r="E18" s="5">
        <v>0</v>
      </c>
      <c r="F18" s="5">
        <f t="shared" si="0"/>
        <v>0</v>
      </c>
      <c r="G18" s="5">
        <v>288</v>
      </c>
      <c r="H18" s="5">
        <v>0</v>
      </c>
      <c r="I18" s="7" t="s">
        <v>40</v>
      </c>
      <c r="J18" s="1">
        <v>0</v>
      </c>
      <c r="K18" s="16">
        <f t="shared" si="1"/>
        <v>0</v>
      </c>
      <c r="L18" s="5">
        <v>0</v>
      </c>
      <c r="M18" s="5"/>
      <c r="N18" s="5"/>
      <c r="O18" s="5"/>
      <c r="P18" s="5">
        <f t="shared" si="2"/>
        <v>0</v>
      </c>
      <c r="Q18" s="8" t="s">
        <v>65</v>
      </c>
    </row>
    <row r="19" spans="1:17" ht="50.25" customHeight="1">
      <c r="A19" s="13">
        <v>16</v>
      </c>
      <c r="B19" s="11" t="s">
        <v>15</v>
      </c>
      <c r="C19" s="5">
        <v>47</v>
      </c>
      <c r="D19" s="5">
        <v>47</v>
      </c>
      <c r="E19" s="5">
        <v>0</v>
      </c>
      <c r="F19" s="5">
        <f t="shared" si="0"/>
        <v>0</v>
      </c>
      <c r="G19" s="5">
        <v>16661</v>
      </c>
      <c r="H19" s="5">
        <v>6126</v>
      </c>
      <c r="I19" s="7" t="s">
        <v>38</v>
      </c>
      <c r="J19" s="1">
        <v>11360</v>
      </c>
      <c r="K19" s="16">
        <f t="shared" si="1"/>
        <v>17486</v>
      </c>
      <c r="L19" s="5">
        <v>5955</v>
      </c>
      <c r="M19" s="5">
        <v>3105</v>
      </c>
      <c r="N19" s="5">
        <f>970+712+546</f>
        <v>2228</v>
      </c>
      <c r="O19" s="5">
        <v>41</v>
      </c>
      <c r="P19" s="5">
        <f t="shared" si="2"/>
        <v>2187</v>
      </c>
      <c r="Q19" s="9"/>
    </row>
    <row r="20" spans="1:17" ht="28.5" customHeight="1">
      <c r="A20" s="13">
        <v>17</v>
      </c>
      <c r="B20" s="11" t="s">
        <v>16</v>
      </c>
      <c r="C20" s="5">
        <v>4</v>
      </c>
      <c r="D20" s="5">
        <v>4</v>
      </c>
      <c r="E20" s="5">
        <v>0</v>
      </c>
      <c r="F20" s="5">
        <f t="shared" si="0"/>
        <v>0</v>
      </c>
      <c r="G20" s="5">
        <v>3084</v>
      </c>
      <c r="H20" s="5">
        <v>2531</v>
      </c>
      <c r="I20" s="7" t="s">
        <v>33</v>
      </c>
      <c r="J20" s="1">
        <v>137</v>
      </c>
      <c r="K20" s="16">
        <f t="shared" si="1"/>
        <v>2668</v>
      </c>
      <c r="L20" s="5"/>
      <c r="M20" s="5"/>
      <c r="N20" s="5"/>
      <c r="O20" s="5"/>
      <c r="P20" s="5">
        <f t="shared" si="2"/>
        <v>0</v>
      </c>
      <c r="Q20" s="8"/>
    </row>
    <row r="21" spans="1:17" ht="28.5" customHeight="1">
      <c r="A21" s="13">
        <v>18</v>
      </c>
      <c r="B21" s="11" t="s">
        <v>17</v>
      </c>
      <c r="C21" s="5">
        <v>6</v>
      </c>
      <c r="D21" s="5">
        <v>6</v>
      </c>
      <c r="E21" s="5">
        <v>0</v>
      </c>
      <c r="F21" s="5">
        <f t="shared" si="0"/>
        <v>0</v>
      </c>
      <c r="G21" s="5">
        <v>1329</v>
      </c>
      <c r="H21" s="5">
        <v>637</v>
      </c>
      <c r="I21" s="7" t="s">
        <v>34</v>
      </c>
      <c r="J21" s="1">
        <v>104</v>
      </c>
      <c r="K21" s="16">
        <f t="shared" si="1"/>
        <v>741</v>
      </c>
      <c r="L21" s="5">
        <v>637</v>
      </c>
      <c r="M21" s="5"/>
      <c r="N21" s="5"/>
      <c r="O21" s="5"/>
      <c r="P21" s="5">
        <f t="shared" si="2"/>
        <v>0</v>
      </c>
      <c r="Q21" s="8"/>
    </row>
    <row r="22" spans="1:17" ht="28.5" customHeight="1">
      <c r="A22" s="13">
        <v>19</v>
      </c>
      <c r="B22" s="11" t="s">
        <v>74</v>
      </c>
      <c r="C22" s="5">
        <v>0</v>
      </c>
      <c r="D22" s="5">
        <v>0</v>
      </c>
      <c r="E22" s="5">
        <v>0</v>
      </c>
      <c r="F22" s="5">
        <v>0</v>
      </c>
      <c r="G22" s="5">
        <v>0</v>
      </c>
      <c r="H22" s="5">
        <v>0</v>
      </c>
      <c r="I22" s="7"/>
      <c r="J22" s="1">
        <v>3</v>
      </c>
      <c r="K22" s="16">
        <f t="shared" si="1"/>
        <v>3</v>
      </c>
      <c r="L22" s="5">
        <v>0</v>
      </c>
      <c r="M22" s="5">
        <v>0</v>
      </c>
      <c r="N22" s="5">
        <v>0</v>
      </c>
      <c r="O22" s="5">
        <v>0</v>
      </c>
      <c r="P22" s="5">
        <v>0</v>
      </c>
      <c r="Q22" s="8"/>
    </row>
    <row r="23" spans="1:17" ht="28.5" customHeight="1">
      <c r="A23" s="13">
        <v>20</v>
      </c>
      <c r="B23" s="11" t="s">
        <v>75</v>
      </c>
      <c r="C23" s="5">
        <v>0</v>
      </c>
      <c r="D23" s="5">
        <v>0</v>
      </c>
      <c r="E23" s="5">
        <v>0</v>
      </c>
      <c r="F23" s="5">
        <v>0</v>
      </c>
      <c r="G23" s="5">
        <v>0</v>
      </c>
      <c r="H23" s="5">
        <v>0</v>
      </c>
      <c r="I23" s="7"/>
      <c r="J23" s="1">
        <v>237</v>
      </c>
      <c r="K23" s="16">
        <f t="shared" si="1"/>
        <v>237</v>
      </c>
      <c r="L23" s="5">
        <v>0</v>
      </c>
      <c r="M23" s="5">
        <v>0</v>
      </c>
      <c r="N23" s="5">
        <v>0</v>
      </c>
      <c r="O23" s="5">
        <v>0</v>
      </c>
      <c r="P23" s="5">
        <v>0</v>
      </c>
      <c r="Q23" s="8"/>
    </row>
    <row r="24" spans="1:17" ht="28.5" customHeight="1">
      <c r="A24" s="3"/>
      <c r="B24" s="12" t="s">
        <v>18</v>
      </c>
      <c r="C24" s="4">
        <f>SUM(C4:C23)</f>
        <v>170</v>
      </c>
      <c r="D24" s="4">
        <f t="shared" ref="D24:P24" si="3">SUM(D4:D23)</f>
        <v>163</v>
      </c>
      <c r="E24" s="4">
        <f t="shared" si="3"/>
        <v>0</v>
      </c>
      <c r="F24" s="4">
        <f t="shared" si="3"/>
        <v>7</v>
      </c>
      <c r="G24" s="4">
        <f t="shared" si="3"/>
        <v>52677</v>
      </c>
      <c r="H24" s="4">
        <f t="shared" si="3"/>
        <v>23620</v>
      </c>
      <c r="I24" s="4">
        <f t="shared" si="3"/>
        <v>0</v>
      </c>
      <c r="J24" s="4">
        <f t="shared" si="3"/>
        <v>13770</v>
      </c>
      <c r="K24" s="4">
        <f t="shared" si="3"/>
        <v>37390</v>
      </c>
      <c r="L24" s="4">
        <f t="shared" si="3"/>
        <v>18910</v>
      </c>
      <c r="M24" s="4">
        <f t="shared" si="3"/>
        <v>13567</v>
      </c>
      <c r="N24" s="4">
        <f t="shared" si="3"/>
        <v>8438</v>
      </c>
      <c r="O24" s="4">
        <f t="shared" si="3"/>
        <v>108</v>
      </c>
      <c r="P24" s="4">
        <f t="shared" si="3"/>
        <v>8330</v>
      </c>
      <c r="Q24" s="8"/>
    </row>
    <row r="26" spans="1:17" ht="15.75">
      <c r="B26" s="2" t="s">
        <v>21</v>
      </c>
      <c r="J26" s="2"/>
      <c r="K26" s="2"/>
    </row>
    <row r="27" spans="1:17" ht="15.75">
      <c r="B27" s="2" t="s">
        <v>21</v>
      </c>
      <c r="J27" s="2"/>
      <c r="K27" s="2"/>
    </row>
  </sheetData>
  <mergeCells count="15">
    <mergeCell ref="A1:Q1"/>
    <mergeCell ref="A2:A3"/>
    <mergeCell ref="B2:B3"/>
    <mergeCell ref="C2:C3"/>
    <mergeCell ref="D2:D3"/>
    <mergeCell ref="E2:E3"/>
    <mergeCell ref="F2:F3"/>
    <mergeCell ref="G2:G3"/>
    <mergeCell ref="H2:H3"/>
    <mergeCell ref="J2:J3"/>
    <mergeCell ref="K2:K3"/>
    <mergeCell ref="L2:L3"/>
    <mergeCell ref="M2:M3"/>
    <mergeCell ref="N2:P2"/>
    <mergeCell ref="Q2:Q3"/>
  </mergeCells>
  <pageMargins left="0.43307086614173229" right="0.27559055118110237" top="0.39370078740157483" bottom="0.35433070866141736" header="0.31496062992125984" footer="0.31496062992125984"/>
  <pageSetup paperSize="9" scale="63" orientation="landscape" verticalDpi="0" r:id="rId1"/>
</worksheet>
</file>

<file path=xl/worksheets/sheet12.xml><?xml version="1.0" encoding="utf-8"?>
<worksheet xmlns="http://schemas.openxmlformats.org/spreadsheetml/2006/main" xmlns:r="http://schemas.openxmlformats.org/officeDocument/2006/relationships">
  <dimension ref="A1:Q27"/>
  <sheetViews>
    <sheetView view="pageBreakPreview" zoomScale="85" zoomScaleSheetLayoutView="85" workbookViewId="0">
      <pane xSplit="2" ySplit="2" topLeftCell="C12" activePane="bottomRight" state="frozen"/>
      <selection pane="topRight" activeCell="C1" sqref="C1"/>
      <selection pane="bottomLeft" activeCell="A3" sqref="A3"/>
      <selection pane="bottomRight" activeCell="C14" sqref="C14"/>
    </sheetView>
  </sheetViews>
  <sheetFormatPr defaultRowHeight="15"/>
  <cols>
    <col min="1" max="1" width="6.85546875" customWidth="1"/>
    <col min="2" max="2" width="16" customWidth="1"/>
    <col min="3" max="3" width="12.28515625" customWidth="1"/>
    <col min="4" max="4" width="13.5703125" customWidth="1"/>
    <col min="5" max="5" width="13" customWidth="1"/>
    <col min="6" max="6" width="13.7109375" customWidth="1"/>
    <col min="7" max="7" width="13.5703125" customWidth="1"/>
    <col min="8" max="8" width="12.5703125" customWidth="1"/>
    <col min="9" max="9" width="66.7109375" hidden="1" customWidth="1"/>
    <col min="10" max="11" width="12.42578125" customWidth="1"/>
    <col min="12" max="12" width="13.28515625" customWidth="1"/>
    <col min="13" max="13" width="11.5703125" customWidth="1"/>
    <col min="14" max="15" width="12.28515625" customWidth="1"/>
    <col min="16" max="16" width="13.42578125" customWidth="1"/>
    <col min="17" max="17" width="30.28515625" customWidth="1"/>
  </cols>
  <sheetData>
    <row r="1" spans="1:17" ht="33.75" customHeight="1" thickBot="1">
      <c r="A1" s="73" t="s">
        <v>77</v>
      </c>
      <c r="B1" s="73"/>
      <c r="C1" s="73"/>
      <c r="D1" s="73"/>
      <c r="E1" s="73"/>
      <c r="F1" s="73"/>
      <c r="G1" s="73"/>
      <c r="H1" s="73"/>
      <c r="I1" s="73"/>
      <c r="J1" s="73"/>
      <c r="K1" s="73"/>
      <c r="L1" s="73"/>
      <c r="M1" s="73"/>
      <c r="N1" s="73"/>
      <c r="O1" s="73"/>
      <c r="P1" s="73"/>
      <c r="Q1" s="73"/>
    </row>
    <row r="2" spans="1:17" ht="63.75" customHeight="1">
      <c r="A2" s="65" t="s">
        <v>0</v>
      </c>
      <c r="B2" s="67" t="s">
        <v>1</v>
      </c>
      <c r="C2" s="67" t="s">
        <v>39</v>
      </c>
      <c r="D2" s="67" t="s">
        <v>53</v>
      </c>
      <c r="E2" s="67" t="s">
        <v>54</v>
      </c>
      <c r="F2" s="67" t="s">
        <v>23</v>
      </c>
      <c r="G2" s="67" t="s">
        <v>24</v>
      </c>
      <c r="H2" s="67" t="s">
        <v>71</v>
      </c>
      <c r="I2" s="19" t="s">
        <v>22</v>
      </c>
      <c r="J2" s="67" t="s">
        <v>46</v>
      </c>
      <c r="K2" s="69" t="s">
        <v>73</v>
      </c>
      <c r="L2" s="67" t="s">
        <v>72</v>
      </c>
      <c r="M2" s="71" t="s">
        <v>43</v>
      </c>
      <c r="N2" s="74" t="s">
        <v>59</v>
      </c>
      <c r="O2" s="74"/>
      <c r="P2" s="75"/>
      <c r="Q2" s="76" t="s">
        <v>22</v>
      </c>
    </row>
    <row r="3" spans="1:17" ht="33" customHeight="1" thickBot="1">
      <c r="A3" s="66"/>
      <c r="B3" s="68"/>
      <c r="C3" s="68"/>
      <c r="D3" s="68"/>
      <c r="E3" s="68"/>
      <c r="F3" s="68"/>
      <c r="G3" s="68"/>
      <c r="H3" s="68"/>
      <c r="I3" s="20"/>
      <c r="J3" s="68"/>
      <c r="K3" s="70"/>
      <c r="L3" s="68"/>
      <c r="M3" s="72"/>
      <c r="N3" s="22" t="s">
        <v>56</v>
      </c>
      <c r="O3" s="20" t="s">
        <v>57</v>
      </c>
      <c r="P3" s="20" t="s">
        <v>58</v>
      </c>
      <c r="Q3" s="77"/>
    </row>
    <row r="4" spans="1:17" ht="28.5" customHeight="1">
      <c r="A4" s="14">
        <v>1</v>
      </c>
      <c r="B4" s="15" t="s">
        <v>2</v>
      </c>
      <c r="C4" s="17">
        <v>5</v>
      </c>
      <c r="D4" s="17">
        <v>5</v>
      </c>
      <c r="E4" s="17">
        <v>0</v>
      </c>
      <c r="F4" s="17">
        <f>C4-D4-E4</f>
        <v>0</v>
      </c>
      <c r="G4" s="17">
        <v>1763</v>
      </c>
      <c r="H4" s="17">
        <f>267+1454</f>
        <v>1721</v>
      </c>
      <c r="I4" s="18" t="s">
        <v>26</v>
      </c>
      <c r="J4" s="16">
        <v>78</v>
      </c>
      <c r="K4" s="16">
        <f>H4+J4</f>
        <v>1799</v>
      </c>
      <c r="L4" s="17">
        <v>267</v>
      </c>
      <c r="M4" s="17">
        <v>249</v>
      </c>
      <c r="N4" s="17"/>
      <c r="O4" s="17"/>
      <c r="P4" s="5">
        <f>N4-O4</f>
        <v>0</v>
      </c>
      <c r="Q4" s="24" t="s">
        <v>62</v>
      </c>
    </row>
    <row r="5" spans="1:17" ht="28.5" customHeight="1">
      <c r="A5" s="13">
        <v>2</v>
      </c>
      <c r="B5" s="11" t="s">
        <v>19</v>
      </c>
      <c r="C5" s="5">
        <v>3</v>
      </c>
      <c r="D5" s="5">
        <v>3</v>
      </c>
      <c r="E5" s="5">
        <v>0</v>
      </c>
      <c r="F5" s="5">
        <f t="shared" ref="F5:F21" si="0">C5-D5-E5</f>
        <v>0</v>
      </c>
      <c r="G5" s="6">
        <v>876</v>
      </c>
      <c r="H5" s="6">
        <v>542</v>
      </c>
      <c r="I5" s="7" t="s">
        <v>41</v>
      </c>
      <c r="J5" s="1">
        <v>154</v>
      </c>
      <c r="K5" s="16">
        <f t="shared" ref="K5:K22" si="1">H5+J5</f>
        <v>696</v>
      </c>
      <c r="L5" s="5">
        <f>345+197</f>
        <v>542</v>
      </c>
      <c r="M5" s="5">
        <f>196+197+149</f>
        <v>542</v>
      </c>
      <c r="N5" s="5">
        <v>510</v>
      </c>
      <c r="O5" s="5">
        <v>1</v>
      </c>
      <c r="P5" s="5">
        <f>N5-O5</f>
        <v>509</v>
      </c>
      <c r="Q5" s="9"/>
    </row>
    <row r="6" spans="1:17" ht="28.5" customHeight="1">
      <c r="A6" s="13">
        <v>3</v>
      </c>
      <c r="B6" s="11" t="s">
        <v>3</v>
      </c>
      <c r="C6" s="5">
        <v>16</v>
      </c>
      <c r="D6" s="5">
        <v>16</v>
      </c>
      <c r="E6" s="5">
        <v>0</v>
      </c>
      <c r="F6" s="5">
        <f t="shared" si="0"/>
        <v>0</v>
      </c>
      <c r="G6" s="5">
        <v>846</v>
      </c>
      <c r="H6" s="5">
        <v>0</v>
      </c>
      <c r="I6" s="7" t="s">
        <v>27</v>
      </c>
      <c r="J6" s="1">
        <v>137</v>
      </c>
      <c r="K6" s="16">
        <f t="shared" si="1"/>
        <v>137</v>
      </c>
      <c r="L6" s="5"/>
      <c r="M6" s="5"/>
      <c r="N6" s="5"/>
      <c r="O6" s="5"/>
      <c r="P6" s="5">
        <f t="shared" ref="P6:P21" si="2">N6-O6</f>
        <v>0</v>
      </c>
      <c r="Q6" s="8" t="s">
        <v>66</v>
      </c>
    </row>
    <row r="7" spans="1:17" ht="28.5" customHeight="1">
      <c r="A7" s="13">
        <v>4</v>
      </c>
      <c r="B7" s="11" t="s">
        <v>4</v>
      </c>
      <c r="C7" s="5">
        <v>4</v>
      </c>
      <c r="D7" s="5">
        <v>4</v>
      </c>
      <c r="E7" s="5">
        <v>0</v>
      </c>
      <c r="F7" s="5">
        <f t="shared" si="0"/>
        <v>0</v>
      </c>
      <c r="G7" s="5">
        <v>291</v>
      </c>
      <c r="H7" s="5">
        <v>108</v>
      </c>
      <c r="I7" s="7" t="s">
        <v>36</v>
      </c>
      <c r="J7" s="1">
        <v>0</v>
      </c>
      <c r="K7" s="16">
        <f t="shared" si="1"/>
        <v>108</v>
      </c>
      <c r="L7" s="5">
        <v>108</v>
      </c>
      <c r="M7" s="5">
        <v>105</v>
      </c>
      <c r="N7" s="5">
        <v>93</v>
      </c>
      <c r="O7" s="5"/>
      <c r="P7" s="5">
        <f t="shared" si="2"/>
        <v>93</v>
      </c>
      <c r="Q7" s="9"/>
    </row>
    <row r="8" spans="1:17" ht="29.25" customHeight="1">
      <c r="A8" s="13">
        <v>5</v>
      </c>
      <c r="B8" s="11" t="s">
        <v>5</v>
      </c>
      <c r="C8" s="5">
        <v>5</v>
      </c>
      <c r="D8" s="5">
        <v>5</v>
      </c>
      <c r="E8" s="5">
        <v>0</v>
      </c>
      <c r="F8" s="5">
        <f t="shared" si="0"/>
        <v>0</v>
      </c>
      <c r="G8" s="5">
        <v>1221</v>
      </c>
      <c r="H8" s="5">
        <v>0</v>
      </c>
      <c r="I8" s="7" t="s">
        <v>25</v>
      </c>
      <c r="J8" s="1">
        <v>0</v>
      </c>
      <c r="K8" s="16">
        <f t="shared" si="1"/>
        <v>0</v>
      </c>
      <c r="L8" s="5">
        <v>0</v>
      </c>
      <c r="M8" s="5"/>
      <c r="N8" s="5"/>
      <c r="O8" s="5"/>
      <c r="P8" s="5">
        <f t="shared" si="2"/>
        <v>0</v>
      </c>
      <c r="Q8" s="9" t="s">
        <v>69</v>
      </c>
    </row>
    <row r="9" spans="1:17" ht="28.5" customHeight="1">
      <c r="A9" s="13">
        <v>6</v>
      </c>
      <c r="B9" s="11" t="s">
        <v>6</v>
      </c>
      <c r="C9" s="5">
        <v>7</v>
      </c>
      <c r="D9" s="5">
        <v>0</v>
      </c>
      <c r="E9" s="5">
        <v>0</v>
      </c>
      <c r="F9" s="5">
        <f t="shared" si="0"/>
        <v>7</v>
      </c>
      <c r="G9" s="5"/>
      <c r="H9" s="5"/>
      <c r="I9" s="7" t="s">
        <v>28</v>
      </c>
      <c r="J9" s="1">
        <v>0</v>
      </c>
      <c r="K9" s="16">
        <f t="shared" si="1"/>
        <v>0</v>
      </c>
      <c r="L9" s="5"/>
      <c r="M9" s="5"/>
      <c r="N9" s="5"/>
      <c r="O9" s="5"/>
      <c r="P9" s="5">
        <f t="shared" si="2"/>
        <v>0</v>
      </c>
      <c r="Q9" s="8"/>
    </row>
    <row r="10" spans="1:17" ht="38.25" customHeight="1">
      <c r="A10" s="13">
        <v>7</v>
      </c>
      <c r="B10" s="11" t="s">
        <v>7</v>
      </c>
      <c r="C10" s="5">
        <v>3</v>
      </c>
      <c r="D10" s="5">
        <v>3</v>
      </c>
      <c r="E10" s="5">
        <v>0</v>
      </c>
      <c r="F10" s="5">
        <f t="shared" si="0"/>
        <v>0</v>
      </c>
      <c r="G10" s="5">
        <v>159</v>
      </c>
      <c r="H10" s="5">
        <v>159</v>
      </c>
      <c r="I10" s="7" t="s">
        <v>28</v>
      </c>
      <c r="J10" s="1">
        <v>0</v>
      </c>
      <c r="K10" s="16">
        <f t="shared" si="1"/>
        <v>159</v>
      </c>
      <c r="L10" s="5">
        <v>159</v>
      </c>
      <c r="M10" s="5">
        <v>94</v>
      </c>
      <c r="N10" s="5">
        <v>77</v>
      </c>
      <c r="O10" s="5"/>
      <c r="P10" s="5">
        <f t="shared" si="2"/>
        <v>77</v>
      </c>
      <c r="Q10" s="9" t="s">
        <v>60</v>
      </c>
    </row>
    <row r="11" spans="1:17" ht="28.5" customHeight="1">
      <c r="A11" s="13">
        <v>8</v>
      </c>
      <c r="B11" s="11" t="s">
        <v>8</v>
      </c>
      <c r="C11" s="5">
        <v>6</v>
      </c>
      <c r="D11" s="5">
        <v>6</v>
      </c>
      <c r="E11" s="5">
        <v>0</v>
      </c>
      <c r="F11" s="5">
        <f t="shared" si="0"/>
        <v>0</v>
      </c>
      <c r="G11" s="5">
        <v>1793</v>
      </c>
      <c r="H11" s="5">
        <v>1744</v>
      </c>
      <c r="I11" s="7" t="s">
        <v>28</v>
      </c>
      <c r="J11" s="1">
        <v>732</v>
      </c>
      <c r="K11" s="16">
        <f t="shared" si="1"/>
        <v>2476</v>
      </c>
      <c r="L11" s="5">
        <v>1226</v>
      </c>
      <c r="M11" s="5"/>
      <c r="N11" s="5"/>
      <c r="O11" s="5"/>
      <c r="P11" s="5">
        <f t="shared" si="2"/>
        <v>0</v>
      </c>
      <c r="Q11" s="8" t="s">
        <v>70</v>
      </c>
    </row>
    <row r="12" spans="1:17" ht="28.5" customHeight="1">
      <c r="A12" s="13">
        <v>9</v>
      </c>
      <c r="B12" s="11" t="s">
        <v>20</v>
      </c>
      <c r="C12" s="5">
        <v>4</v>
      </c>
      <c r="D12" s="5">
        <v>4</v>
      </c>
      <c r="E12" s="5">
        <v>0</v>
      </c>
      <c r="F12" s="5">
        <f t="shared" si="0"/>
        <v>0</v>
      </c>
      <c r="G12" s="5">
        <v>916</v>
      </c>
      <c r="H12" s="5">
        <v>600</v>
      </c>
      <c r="I12" s="10" t="s">
        <v>29</v>
      </c>
      <c r="J12" s="1">
        <v>0</v>
      </c>
      <c r="K12" s="16">
        <f t="shared" si="1"/>
        <v>600</v>
      </c>
      <c r="L12" s="5">
        <v>592</v>
      </c>
      <c r="M12" s="5">
        <f>43+274+147+128-50</f>
        <v>542</v>
      </c>
      <c r="N12" s="5">
        <v>488</v>
      </c>
      <c r="O12" s="5">
        <v>5</v>
      </c>
      <c r="P12" s="5">
        <f t="shared" si="2"/>
        <v>483</v>
      </c>
      <c r="Q12" s="9"/>
    </row>
    <row r="13" spans="1:17" ht="45.75" customHeight="1">
      <c r="A13" s="13">
        <v>10</v>
      </c>
      <c r="B13" s="11" t="s">
        <v>9</v>
      </c>
      <c r="C13" s="5">
        <v>14</v>
      </c>
      <c r="D13" s="5">
        <v>14</v>
      </c>
      <c r="E13" s="5">
        <v>0</v>
      </c>
      <c r="F13" s="5">
        <f t="shared" si="0"/>
        <v>0</v>
      </c>
      <c r="G13" s="5">
        <v>8275</v>
      </c>
      <c r="H13" s="5">
        <v>1447</v>
      </c>
      <c r="I13" s="7" t="s">
        <v>30</v>
      </c>
      <c r="J13" s="1">
        <v>36</v>
      </c>
      <c r="K13" s="16">
        <f t="shared" si="1"/>
        <v>1483</v>
      </c>
      <c r="L13" s="5">
        <v>992</v>
      </c>
      <c r="M13" s="5">
        <v>567</v>
      </c>
      <c r="N13" s="5"/>
      <c r="O13" s="5"/>
      <c r="P13" s="5">
        <f t="shared" si="2"/>
        <v>0</v>
      </c>
      <c r="Q13" s="9" t="s">
        <v>76</v>
      </c>
    </row>
    <row r="14" spans="1:17" ht="28.5" customHeight="1">
      <c r="A14" s="13">
        <v>11</v>
      </c>
      <c r="B14" s="11" t="s">
        <v>10</v>
      </c>
      <c r="C14" s="5">
        <v>14</v>
      </c>
      <c r="D14" s="5">
        <v>14</v>
      </c>
      <c r="E14" s="5">
        <v>0</v>
      </c>
      <c r="F14" s="5">
        <f t="shared" si="0"/>
        <v>0</v>
      </c>
      <c r="G14" s="25">
        <v>5647</v>
      </c>
      <c r="H14" s="5">
        <v>5269</v>
      </c>
      <c r="I14" s="7" t="s">
        <v>37</v>
      </c>
      <c r="J14" s="1">
        <v>0</v>
      </c>
      <c r="K14" s="16">
        <f t="shared" si="1"/>
        <v>5269</v>
      </c>
      <c r="L14" s="5">
        <v>5260</v>
      </c>
      <c r="M14" s="5">
        <v>3045</v>
      </c>
      <c r="N14" s="5"/>
      <c r="O14" s="5"/>
      <c r="P14" s="5">
        <f t="shared" si="2"/>
        <v>0</v>
      </c>
      <c r="Q14" s="9" t="s">
        <v>68</v>
      </c>
    </row>
    <row r="15" spans="1:17" ht="34.5" customHeight="1">
      <c r="A15" s="13">
        <v>12</v>
      </c>
      <c r="B15" s="11" t="s">
        <v>11</v>
      </c>
      <c r="C15" s="5">
        <v>4</v>
      </c>
      <c r="D15" s="5">
        <v>3</v>
      </c>
      <c r="E15" s="5">
        <v>1</v>
      </c>
      <c r="F15" s="5">
        <f t="shared" si="0"/>
        <v>0</v>
      </c>
      <c r="G15" s="5">
        <v>636</v>
      </c>
      <c r="H15" s="5">
        <v>142</v>
      </c>
      <c r="I15" s="7" t="s">
        <v>31</v>
      </c>
      <c r="J15" s="1">
        <v>91</v>
      </c>
      <c r="K15" s="16">
        <f t="shared" si="1"/>
        <v>233</v>
      </c>
      <c r="L15" s="5">
        <v>142</v>
      </c>
      <c r="M15" s="5">
        <v>138</v>
      </c>
      <c r="N15" s="5">
        <v>125</v>
      </c>
      <c r="O15" s="5"/>
      <c r="P15" s="5">
        <f t="shared" si="2"/>
        <v>125</v>
      </c>
      <c r="Q15" s="9" t="s">
        <v>63</v>
      </c>
    </row>
    <row r="16" spans="1:17" ht="57" customHeight="1">
      <c r="A16" s="13">
        <v>13</v>
      </c>
      <c r="B16" s="11" t="s">
        <v>12</v>
      </c>
      <c r="C16" s="5">
        <v>20</v>
      </c>
      <c r="D16" s="5">
        <v>20</v>
      </c>
      <c r="E16" s="5">
        <v>0</v>
      </c>
      <c r="F16" s="5">
        <f t="shared" si="0"/>
        <v>0</v>
      </c>
      <c r="G16" s="5">
        <v>7237</v>
      </c>
      <c r="H16" s="5">
        <v>2039</v>
      </c>
      <c r="I16" s="7" t="s">
        <v>35</v>
      </c>
      <c r="J16" s="1">
        <v>338</v>
      </c>
      <c r="K16" s="16">
        <f t="shared" si="1"/>
        <v>2377</v>
      </c>
      <c r="L16" s="5">
        <v>1608</v>
      </c>
      <c r="M16" s="5">
        <v>1294</v>
      </c>
      <c r="N16" s="5">
        <v>1078</v>
      </c>
      <c r="O16" s="5"/>
      <c r="P16" s="5">
        <f t="shared" si="2"/>
        <v>1078</v>
      </c>
      <c r="Q16" s="9" t="s">
        <v>67</v>
      </c>
    </row>
    <row r="17" spans="1:17" ht="42" customHeight="1">
      <c r="A17" s="13">
        <v>14</v>
      </c>
      <c r="B17" s="11" t="s">
        <v>13</v>
      </c>
      <c r="C17" s="5">
        <v>6</v>
      </c>
      <c r="D17" s="5">
        <v>6</v>
      </c>
      <c r="E17" s="5">
        <v>0</v>
      </c>
      <c r="F17" s="5">
        <f t="shared" si="0"/>
        <v>0</v>
      </c>
      <c r="G17" s="5">
        <v>1433</v>
      </c>
      <c r="H17" s="5">
        <v>62</v>
      </c>
      <c r="I17" s="7" t="s">
        <v>32</v>
      </c>
      <c r="J17" s="1">
        <v>363</v>
      </c>
      <c r="K17" s="16">
        <f t="shared" si="1"/>
        <v>425</v>
      </c>
      <c r="L17" s="5">
        <v>58</v>
      </c>
      <c r="M17" s="5">
        <v>40</v>
      </c>
      <c r="N17" s="5"/>
      <c r="O17" s="5"/>
      <c r="P17" s="5">
        <f t="shared" si="2"/>
        <v>0</v>
      </c>
      <c r="Q17" s="9" t="s">
        <v>64</v>
      </c>
    </row>
    <row r="18" spans="1:17" ht="28.5" customHeight="1">
      <c r="A18" s="13">
        <v>15</v>
      </c>
      <c r="B18" s="11" t="s">
        <v>14</v>
      </c>
      <c r="C18" s="5">
        <v>2</v>
      </c>
      <c r="D18" s="5">
        <v>2</v>
      </c>
      <c r="E18" s="5">
        <v>0</v>
      </c>
      <c r="F18" s="5">
        <f t="shared" si="0"/>
        <v>0</v>
      </c>
      <c r="G18" s="5">
        <v>288</v>
      </c>
      <c r="H18" s="5">
        <v>0</v>
      </c>
      <c r="I18" s="7" t="s">
        <v>40</v>
      </c>
      <c r="J18" s="1">
        <v>0</v>
      </c>
      <c r="K18" s="16">
        <f t="shared" si="1"/>
        <v>0</v>
      </c>
      <c r="L18" s="5">
        <v>0</v>
      </c>
      <c r="M18" s="5"/>
      <c r="N18" s="5"/>
      <c r="O18" s="5"/>
      <c r="P18" s="5">
        <f t="shared" si="2"/>
        <v>0</v>
      </c>
      <c r="Q18" s="8" t="s">
        <v>65</v>
      </c>
    </row>
    <row r="19" spans="1:17" ht="50.25" customHeight="1">
      <c r="A19" s="13">
        <v>16</v>
      </c>
      <c r="B19" s="11" t="s">
        <v>15</v>
      </c>
      <c r="C19" s="5">
        <v>47</v>
      </c>
      <c r="D19" s="5">
        <v>41</v>
      </c>
      <c r="E19" s="5">
        <v>6</v>
      </c>
      <c r="F19" s="5">
        <f t="shared" si="0"/>
        <v>0</v>
      </c>
      <c r="G19" s="5">
        <v>16661</v>
      </c>
      <c r="H19" s="5">
        <v>6126</v>
      </c>
      <c r="I19" s="7" t="s">
        <v>38</v>
      </c>
      <c r="J19" s="1">
        <v>11360</v>
      </c>
      <c r="K19" s="16">
        <f t="shared" si="1"/>
        <v>17486</v>
      </c>
      <c r="L19" s="5">
        <v>5955</v>
      </c>
      <c r="M19" s="5">
        <v>2501</v>
      </c>
      <c r="N19" s="5">
        <v>970</v>
      </c>
      <c r="O19" s="5"/>
      <c r="P19" s="5">
        <f t="shared" si="2"/>
        <v>970</v>
      </c>
      <c r="Q19" s="9"/>
    </row>
    <row r="20" spans="1:17" ht="28.5" customHeight="1">
      <c r="A20" s="13">
        <v>17</v>
      </c>
      <c r="B20" s="11" t="s">
        <v>16</v>
      </c>
      <c r="C20" s="5">
        <v>4</v>
      </c>
      <c r="D20" s="5">
        <v>4</v>
      </c>
      <c r="E20" s="5">
        <v>0</v>
      </c>
      <c r="F20" s="5">
        <f t="shared" si="0"/>
        <v>0</v>
      </c>
      <c r="G20" s="25">
        <v>1263</v>
      </c>
      <c r="H20" s="5"/>
      <c r="I20" s="7" t="s">
        <v>33</v>
      </c>
      <c r="J20" s="1">
        <v>137</v>
      </c>
      <c r="K20" s="16">
        <f t="shared" si="1"/>
        <v>137</v>
      </c>
      <c r="L20" s="5"/>
      <c r="M20" s="5"/>
      <c r="N20" s="5"/>
      <c r="O20" s="5"/>
      <c r="P20" s="5">
        <f t="shared" si="2"/>
        <v>0</v>
      </c>
      <c r="Q20" s="8"/>
    </row>
    <row r="21" spans="1:17" ht="28.5" customHeight="1">
      <c r="A21" s="13">
        <v>18</v>
      </c>
      <c r="B21" s="11" t="s">
        <v>17</v>
      </c>
      <c r="C21" s="5">
        <v>6</v>
      </c>
      <c r="D21" s="5">
        <v>6</v>
      </c>
      <c r="E21" s="5">
        <v>0</v>
      </c>
      <c r="F21" s="5">
        <f t="shared" si="0"/>
        <v>0</v>
      </c>
      <c r="G21" s="5">
        <v>1275</v>
      </c>
      <c r="H21" s="5">
        <v>66</v>
      </c>
      <c r="I21" s="7" t="s">
        <v>34</v>
      </c>
      <c r="J21" s="1">
        <v>104</v>
      </c>
      <c r="K21" s="16">
        <f t="shared" si="1"/>
        <v>170</v>
      </c>
      <c r="L21" s="5"/>
      <c r="M21" s="5"/>
      <c r="N21" s="5"/>
      <c r="O21" s="5"/>
      <c r="P21" s="5">
        <f t="shared" si="2"/>
        <v>0</v>
      </c>
      <c r="Q21" s="8"/>
    </row>
    <row r="22" spans="1:17" ht="28.5" customHeight="1">
      <c r="A22" s="13">
        <v>19</v>
      </c>
      <c r="B22" s="11" t="s">
        <v>74</v>
      </c>
      <c r="C22" s="5">
        <v>0</v>
      </c>
      <c r="D22" s="5">
        <v>0</v>
      </c>
      <c r="E22" s="5">
        <v>0</v>
      </c>
      <c r="F22" s="5">
        <v>0</v>
      </c>
      <c r="G22" s="5">
        <v>0</v>
      </c>
      <c r="H22" s="5">
        <v>0</v>
      </c>
      <c r="I22" s="7"/>
      <c r="J22" s="1">
        <v>3</v>
      </c>
      <c r="K22" s="16">
        <f t="shared" si="1"/>
        <v>3</v>
      </c>
      <c r="L22" s="5">
        <v>0</v>
      </c>
      <c r="M22" s="5">
        <v>0</v>
      </c>
      <c r="N22" s="5">
        <v>0</v>
      </c>
      <c r="O22" s="5">
        <v>0</v>
      </c>
      <c r="P22" s="5">
        <v>0</v>
      </c>
      <c r="Q22" s="8"/>
    </row>
    <row r="23" spans="1:17" ht="28.5" customHeight="1">
      <c r="A23" s="13">
        <v>20</v>
      </c>
      <c r="B23" s="11" t="s">
        <v>75</v>
      </c>
      <c r="C23" s="5">
        <v>0</v>
      </c>
      <c r="D23" s="5">
        <v>0</v>
      </c>
      <c r="E23" s="5">
        <v>0</v>
      </c>
      <c r="F23" s="5">
        <v>0</v>
      </c>
      <c r="G23" s="5">
        <v>0</v>
      </c>
      <c r="H23" s="5">
        <v>0</v>
      </c>
      <c r="I23" s="7"/>
      <c r="J23" s="1">
        <v>237</v>
      </c>
      <c r="K23" s="16">
        <f t="shared" ref="K23" si="3">H23+J23</f>
        <v>237</v>
      </c>
      <c r="L23" s="5">
        <v>0</v>
      </c>
      <c r="M23" s="5">
        <v>0</v>
      </c>
      <c r="N23" s="5">
        <v>0</v>
      </c>
      <c r="O23" s="5">
        <v>0</v>
      </c>
      <c r="P23" s="5">
        <v>0</v>
      </c>
      <c r="Q23" s="8"/>
    </row>
    <row r="24" spans="1:17" ht="28.5" customHeight="1">
      <c r="A24" s="3"/>
      <c r="B24" s="12" t="s">
        <v>18</v>
      </c>
      <c r="C24" s="4">
        <f>SUM(C4:C23)</f>
        <v>170</v>
      </c>
      <c r="D24" s="4">
        <f t="shared" ref="D24:P24" si="4">SUM(D4:D23)</f>
        <v>156</v>
      </c>
      <c r="E24" s="4">
        <f t="shared" si="4"/>
        <v>7</v>
      </c>
      <c r="F24" s="4">
        <f t="shared" si="4"/>
        <v>7</v>
      </c>
      <c r="G24" s="4">
        <f t="shared" si="4"/>
        <v>50580</v>
      </c>
      <c r="H24" s="4">
        <f t="shared" si="4"/>
        <v>20025</v>
      </c>
      <c r="I24" s="4">
        <f t="shared" si="4"/>
        <v>0</v>
      </c>
      <c r="J24" s="4">
        <f t="shared" si="4"/>
        <v>13770</v>
      </c>
      <c r="K24" s="4">
        <f t="shared" si="4"/>
        <v>33795</v>
      </c>
      <c r="L24" s="4">
        <f t="shared" si="4"/>
        <v>16909</v>
      </c>
      <c r="M24" s="4">
        <f t="shared" si="4"/>
        <v>9117</v>
      </c>
      <c r="N24" s="4">
        <f t="shared" si="4"/>
        <v>3341</v>
      </c>
      <c r="O24" s="4">
        <f t="shared" si="4"/>
        <v>6</v>
      </c>
      <c r="P24" s="4">
        <f t="shared" si="4"/>
        <v>3335</v>
      </c>
      <c r="Q24" s="8"/>
    </row>
    <row r="26" spans="1:17" ht="15.75">
      <c r="B26" s="2" t="s">
        <v>21</v>
      </c>
      <c r="J26" s="2"/>
      <c r="K26" s="2"/>
    </row>
    <row r="27" spans="1:17" ht="15.75">
      <c r="B27" s="2" t="s">
        <v>21</v>
      </c>
      <c r="J27" s="2"/>
      <c r="K27" s="2"/>
    </row>
  </sheetData>
  <mergeCells count="15">
    <mergeCell ref="A1:Q1"/>
    <mergeCell ref="L2:L3"/>
    <mergeCell ref="M2:M3"/>
    <mergeCell ref="N2:P2"/>
    <mergeCell ref="Q2:Q3"/>
    <mergeCell ref="A2:A3"/>
    <mergeCell ref="B2:B3"/>
    <mergeCell ref="J2:J3"/>
    <mergeCell ref="C2:C3"/>
    <mergeCell ref="D2:D3"/>
    <mergeCell ref="E2:E3"/>
    <mergeCell ref="F2:F3"/>
    <mergeCell ref="G2:G3"/>
    <mergeCell ref="H2:H3"/>
    <mergeCell ref="K2:K3"/>
  </mergeCells>
  <pageMargins left="0.43307086614173229" right="0.27559055118110237" top="0.39370078740157483" bottom="0.35433070866141736" header="0.31496062992125984" footer="0.31496062992125984"/>
  <pageSetup paperSize="9" scale="63" orientation="landscape" verticalDpi="0" r:id="rId1"/>
</worksheet>
</file>

<file path=xl/worksheets/sheet13.xml><?xml version="1.0" encoding="utf-8"?>
<worksheet xmlns="http://schemas.openxmlformats.org/spreadsheetml/2006/main" xmlns:r="http://schemas.openxmlformats.org/officeDocument/2006/relationships">
  <dimension ref="A1:P25"/>
  <sheetViews>
    <sheetView view="pageBreakPreview" zoomScale="85" zoomScaleSheetLayoutView="85" workbookViewId="0">
      <pane xSplit="2" ySplit="2" topLeftCell="C6" activePane="bottomRight" state="frozen"/>
      <selection pane="topRight" activeCell="C1" sqref="C1"/>
      <selection pane="bottomLeft" activeCell="A3" sqref="A3"/>
      <selection pane="bottomRight" activeCell="N15" sqref="N15"/>
    </sheetView>
  </sheetViews>
  <sheetFormatPr defaultRowHeight="15"/>
  <cols>
    <col min="1" max="1" width="6.85546875" customWidth="1"/>
    <col min="2" max="2" width="16" customWidth="1"/>
    <col min="3" max="3" width="12.42578125" customWidth="1"/>
    <col min="4" max="4" width="12.28515625" customWidth="1"/>
    <col min="5" max="5" width="13.5703125" customWidth="1"/>
    <col min="6" max="6" width="13" customWidth="1"/>
    <col min="7" max="7" width="13.7109375" customWidth="1"/>
    <col min="8" max="8" width="13.5703125" customWidth="1"/>
    <col min="9" max="9" width="12.5703125" customWidth="1"/>
    <col min="10" max="10" width="66.7109375" hidden="1" customWidth="1"/>
    <col min="11" max="11" width="17.42578125" customWidth="1"/>
    <col min="12" max="14" width="12.28515625" customWidth="1"/>
    <col min="15" max="15" width="15.140625" customWidth="1"/>
    <col min="16" max="16" width="30.28515625" customWidth="1"/>
  </cols>
  <sheetData>
    <row r="1" spans="1:16" ht="33.75" customHeight="1" thickBot="1">
      <c r="A1" s="78" t="s">
        <v>61</v>
      </c>
      <c r="B1" s="78"/>
      <c r="C1" s="78"/>
      <c r="D1" s="78"/>
      <c r="E1" s="78"/>
      <c r="F1" s="78"/>
      <c r="G1" s="78"/>
      <c r="H1" s="78"/>
      <c r="I1" s="78"/>
      <c r="J1" s="78"/>
      <c r="K1" s="78"/>
      <c r="L1" s="78"/>
      <c r="M1" s="78"/>
      <c r="N1" s="78"/>
      <c r="O1" s="78"/>
      <c r="P1" s="78"/>
    </row>
    <row r="2" spans="1:16" ht="87.75" customHeight="1">
      <c r="A2" s="65" t="s">
        <v>0</v>
      </c>
      <c r="B2" s="67" t="s">
        <v>1</v>
      </c>
      <c r="C2" s="67" t="s">
        <v>46</v>
      </c>
      <c r="D2" s="67" t="s">
        <v>39</v>
      </c>
      <c r="E2" s="67" t="s">
        <v>53</v>
      </c>
      <c r="F2" s="67" t="s">
        <v>54</v>
      </c>
      <c r="G2" s="67" t="s">
        <v>23</v>
      </c>
      <c r="H2" s="67" t="s">
        <v>24</v>
      </c>
      <c r="I2" s="67" t="s">
        <v>42</v>
      </c>
      <c r="J2" s="19" t="s">
        <v>22</v>
      </c>
      <c r="K2" s="67" t="s">
        <v>45</v>
      </c>
      <c r="L2" s="71" t="s">
        <v>43</v>
      </c>
      <c r="M2" s="74" t="s">
        <v>59</v>
      </c>
      <c r="N2" s="74"/>
      <c r="O2" s="75"/>
      <c r="P2" s="76" t="s">
        <v>22</v>
      </c>
    </row>
    <row r="3" spans="1:16" ht="31.5" customHeight="1" thickBot="1">
      <c r="A3" s="66"/>
      <c r="B3" s="68"/>
      <c r="C3" s="68"/>
      <c r="D3" s="68"/>
      <c r="E3" s="68"/>
      <c r="F3" s="68"/>
      <c r="G3" s="68"/>
      <c r="H3" s="68"/>
      <c r="I3" s="68"/>
      <c r="J3" s="20"/>
      <c r="K3" s="68"/>
      <c r="L3" s="72"/>
      <c r="M3" s="22" t="s">
        <v>56</v>
      </c>
      <c r="N3" s="20" t="s">
        <v>57</v>
      </c>
      <c r="O3" s="20" t="s">
        <v>58</v>
      </c>
      <c r="P3" s="77"/>
    </row>
    <row r="4" spans="1:16" ht="28.5" customHeight="1">
      <c r="A4" s="14">
        <v>1</v>
      </c>
      <c r="B4" s="15" t="s">
        <v>2</v>
      </c>
      <c r="C4" s="16">
        <v>78</v>
      </c>
      <c r="D4" s="17">
        <v>5</v>
      </c>
      <c r="E4" s="17">
        <v>5</v>
      </c>
      <c r="F4" s="17">
        <v>0</v>
      </c>
      <c r="G4" s="17">
        <f>D4-E4-F4</f>
        <v>0</v>
      </c>
      <c r="H4" s="17">
        <v>903</v>
      </c>
      <c r="I4" s="17">
        <f>267+467</f>
        <v>734</v>
      </c>
      <c r="J4" s="18" t="s">
        <v>26</v>
      </c>
      <c r="K4" s="17">
        <v>267</v>
      </c>
      <c r="L4" s="17">
        <v>248</v>
      </c>
      <c r="M4" s="17"/>
      <c r="N4" s="17"/>
      <c r="O4" s="17"/>
      <c r="P4" s="21" t="s">
        <v>47</v>
      </c>
    </row>
    <row r="5" spans="1:16" ht="28.5" customHeight="1">
      <c r="A5" s="13">
        <v>2</v>
      </c>
      <c r="B5" s="11" t="s">
        <v>19</v>
      </c>
      <c r="C5" s="1">
        <v>154</v>
      </c>
      <c r="D5" s="5">
        <v>3</v>
      </c>
      <c r="E5" s="5">
        <v>3</v>
      </c>
      <c r="F5" s="5">
        <v>0</v>
      </c>
      <c r="G5" s="5">
        <f t="shared" ref="G5:G21" si="0">D5-E5-F5</f>
        <v>0</v>
      </c>
      <c r="H5" s="6">
        <v>876</v>
      </c>
      <c r="I5" s="6">
        <v>542</v>
      </c>
      <c r="J5" s="7" t="s">
        <v>41</v>
      </c>
      <c r="K5" s="5">
        <f>345+197</f>
        <v>542</v>
      </c>
      <c r="L5" s="5">
        <f>196+197+149</f>
        <v>542</v>
      </c>
      <c r="M5" s="5">
        <v>510</v>
      </c>
      <c r="N5" s="5">
        <v>17</v>
      </c>
      <c r="O5" s="23"/>
      <c r="P5" s="9" t="s">
        <v>48</v>
      </c>
    </row>
    <row r="6" spans="1:16" ht="28.5" customHeight="1">
      <c r="A6" s="13">
        <v>3</v>
      </c>
      <c r="B6" s="11" t="s">
        <v>3</v>
      </c>
      <c r="C6" s="1">
        <v>137</v>
      </c>
      <c r="D6" s="5">
        <v>16</v>
      </c>
      <c r="E6" s="5">
        <v>16</v>
      </c>
      <c r="F6" s="5">
        <v>0</v>
      </c>
      <c r="G6" s="5">
        <f t="shared" si="0"/>
        <v>0</v>
      </c>
      <c r="H6" s="5"/>
      <c r="I6" s="5"/>
      <c r="J6" s="7" t="s">
        <v>27</v>
      </c>
      <c r="K6" s="5"/>
      <c r="L6" s="5"/>
      <c r="M6" s="5"/>
      <c r="N6" s="5"/>
      <c r="O6" s="23"/>
      <c r="P6" s="8"/>
    </row>
    <row r="7" spans="1:16" ht="28.5" customHeight="1">
      <c r="A7" s="13">
        <v>4</v>
      </c>
      <c r="B7" s="11" t="s">
        <v>4</v>
      </c>
      <c r="C7" s="1">
        <v>0</v>
      </c>
      <c r="D7" s="5">
        <v>4</v>
      </c>
      <c r="E7" s="5">
        <v>4</v>
      </c>
      <c r="F7" s="5">
        <v>0</v>
      </c>
      <c r="G7" s="5">
        <f t="shared" si="0"/>
        <v>0</v>
      </c>
      <c r="H7" s="5">
        <v>146</v>
      </c>
      <c r="I7" s="5">
        <v>146</v>
      </c>
      <c r="J7" s="7" t="s">
        <v>36</v>
      </c>
      <c r="K7" s="5">
        <v>108</v>
      </c>
      <c r="L7" s="5">
        <v>100</v>
      </c>
      <c r="M7" s="5"/>
      <c r="N7" s="5"/>
      <c r="O7" s="23"/>
      <c r="P7" s="9"/>
    </row>
    <row r="8" spans="1:16" ht="29.25" customHeight="1">
      <c r="A8" s="13">
        <v>5</v>
      </c>
      <c r="B8" s="11" t="s">
        <v>5</v>
      </c>
      <c r="C8" s="1">
        <v>0</v>
      </c>
      <c r="D8" s="5">
        <v>5</v>
      </c>
      <c r="E8" s="5">
        <v>5</v>
      </c>
      <c r="F8" s="5">
        <v>0</v>
      </c>
      <c r="G8" s="5">
        <f t="shared" si="0"/>
        <v>0</v>
      </c>
      <c r="H8" s="5">
        <v>1040</v>
      </c>
      <c r="I8" s="5">
        <v>0</v>
      </c>
      <c r="J8" s="7" t="s">
        <v>25</v>
      </c>
      <c r="K8" s="5">
        <v>0</v>
      </c>
      <c r="L8" s="5"/>
      <c r="M8" s="5"/>
      <c r="N8" s="5"/>
      <c r="O8" s="23"/>
      <c r="P8" s="9"/>
    </row>
    <row r="9" spans="1:16" ht="28.5" customHeight="1">
      <c r="A9" s="13">
        <v>6</v>
      </c>
      <c r="B9" s="11" t="s">
        <v>6</v>
      </c>
      <c r="C9" s="1">
        <v>0</v>
      </c>
      <c r="D9" s="5">
        <v>7</v>
      </c>
      <c r="E9" s="5">
        <v>0</v>
      </c>
      <c r="F9" s="5">
        <v>0</v>
      </c>
      <c r="G9" s="5">
        <f t="shared" si="0"/>
        <v>7</v>
      </c>
      <c r="H9" s="5"/>
      <c r="I9" s="5"/>
      <c r="J9" s="7" t="s">
        <v>28</v>
      </c>
      <c r="K9" s="5"/>
      <c r="L9" s="5"/>
      <c r="M9" s="5"/>
      <c r="N9" s="5"/>
      <c r="O9" s="23"/>
      <c r="P9" s="8"/>
    </row>
    <row r="10" spans="1:16" ht="38.25" customHeight="1">
      <c r="A10" s="13">
        <v>7</v>
      </c>
      <c r="B10" s="11" t="s">
        <v>7</v>
      </c>
      <c r="C10" s="1">
        <v>0</v>
      </c>
      <c r="D10" s="5">
        <v>3</v>
      </c>
      <c r="E10" s="5">
        <v>3</v>
      </c>
      <c r="F10" s="5">
        <v>0</v>
      </c>
      <c r="G10" s="5">
        <f t="shared" si="0"/>
        <v>0</v>
      </c>
      <c r="H10" s="5">
        <v>159</v>
      </c>
      <c r="I10" s="5">
        <v>159</v>
      </c>
      <c r="J10" s="7" t="s">
        <v>28</v>
      </c>
      <c r="K10" s="5">
        <v>159</v>
      </c>
      <c r="L10" s="5"/>
      <c r="M10" s="5"/>
      <c r="N10" s="5"/>
      <c r="O10" s="23"/>
      <c r="P10" s="9" t="s">
        <v>60</v>
      </c>
    </row>
    <row r="11" spans="1:16" ht="28.5" customHeight="1">
      <c r="A11" s="13">
        <v>8</v>
      </c>
      <c r="B11" s="11" t="s">
        <v>8</v>
      </c>
      <c r="C11" s="1">
        <v>732</v>
      </c>
      <c r="D11" s="5">
        <v>6</v>
      </c>
      <c r="E11" s="5">
        <v>6</v>
      </c>
      <c r="F11" s="5">
        <v>0</v>
      </c>
      <c r="G11" s="5">
        <f t="shared" si="0"/>
        <v>0</v>
      </c>
      <c r="H11" s="5"/>
      <c r="I11" s="5"/>
      <c r="J11" s="7" t="s">
        <v>28</v>
      </c>
      <c r="K11" s="5"/>
      <c r="L11" s="5"/>
      <c r="M11" s="5"/>
      <c r="N11" s="5"/>
      <c r="O11" s="23"/>
      <c r="P11" s="8"/>
    </row>
    <row r="12" spans="1:16" ht="28.5" customHeight="1">
      <c r="A12" s="13">
        <v>9</v>
      </c>
      <c r="B12" s="11" t="s">
        <v>20</v>
      </c>
      <c r="C12" s="1">
        <v>0</v>
      </c>
      <c r="D12" s="5">
        <v>4</v>
      </c>
      <c r="E12" s="5">
        <v>4</v>
      </c>
      <c r="F12" s="5">
        <v>0</v>
      </c>
      <c r="G12" s="5">
        <f t="shared" si="0"/>
        <v>0</v>
      </c>
      <c r="H12" s="5">
        <v>916</v>
      </c>
      <c r="I12" s="5">
        <v>600</v>
      </c>
      <c r="J12" s="10" t="s">
        <v>29</v>
      </c>
      <c r="K12" s="5">
        <v>592</v>
      </c>
      <c r="L12" s="5">
        <f>43+274+147+128-50</f>
        <v>542</v>
      </c>
      <c r="M12" s="5">
        <v>488</v>
      </c>
      <c r="N12" s="5">
        <v>21</v>
      </c>
      <c r="O12" s="23"/>
      <c r="P12" s="9" t="s">
        <v>44</v>
      </c>
    </row>
    <row r="13" spans="1:16" ht="31.5" customHeight="1">
      <c r="A13" s="13">
        <v>10</v>
      </c>
      <c r="B13" s="11" t="s">
        <v>9</v>
      </c>
      <c r="C13" s="1">
        <v>36</v>
      </c>
      <c r="D13" s="5">
        <v>14</v>
      </c>
      <c r="E13" s="5">
        <v>14</v>
      </c>
      <c r="F13" s="5">
        <v>0</v>
      </c>
      <c r="G13" s="5">
        <f t="shared" si="0"/>
        <v>0</v>
      </c>
      <c r="H13" s="5">
        <v>8016</v>
      </c>
      <c r="I13" s="5">
        <f>496+571</f>
        <v>1067</v>
      </c>
      <c r="J13" s="7" t="s">
        <v>30</v>
      </c>
      <c r="K13" s="5">
        <f>496+571</f>
        <v>1067</v>
      </c>
      <c r="L13" s="5">
        <v>130</v>
      </c>
      <c r="M13" s="5"/>
      <c r="N13" s="5"/>
      <c r="O13" s="23"/>
      <c r="P13" s="9" t="s">
        <v>52</v>
      </c>
    </row>
    <row r="14" spans="1:16" ht="28.5" customHeight="1">
      <c r="A14" s="13">
        <v>11</v>
      </c>
      <c r="B14" s="11" t="s">
        <v>10</v>
      </c>
      <c r="C14" s="1">
        <v>0</v>
      </c>
      <c r="D14" s="5">
        <v>14</v>
      </c>
      <c r="E14" s="5">
        <v>14</v>
      </c>
      <c r="F14" s="5">
        <v>0</v>
      </c>
      <c r="G14" s="5">
        <f t="shared" si="0"/>
        <v>0</v>
      </c>
      <c r="H14" s="5">
        <v>5647</v>
      </c>
      <c r="I14" s="5">
        <v>5647</v>
      </c>
      <c r="J14" s="7" t="s">
        <v>37</v>
      </c>
      <c r="K14" s="5">
        <v>5647</v>
      </c>
      <c r="L14" s="5">
        <v>470</v>
      </c>
      <c r="M14" s="5"/>
      <c r="N14" s="5"/>
      <c r="O14" s="23"/>
      <c r="P14" s="9"/>
    </row>
    <row r="15" spans="1:16" ht="45" customHeight="1">
      <c r="A15" s="13">
        <v>12</v>
      </c>
      <c r="B15" s="11" t="s">
        <v>11</v>
      </c>
      <c r="C15" s="1">
        <v>91</v>
      </c>
      <c r="D15" s="5">
        <v>4</v>
      </c>
      <c r="E15" s="5">
        <v>3</v>
      </c>
      <c r="F15" s="5">
        <v>0</v>
      </c>
      <c r="G15" s="5">
        <f t="shared" si="0"/>
        <v>1</v>
      </c>
      <c r="H15" s="5">
        <v>144</v>
      </c>
      <c r="I15" s="5">
        <v>142</v>
      </c>
      <c r="J15" s="7" t="s">
        <v>31</v>
      </c>
      <c r="K15" s="5">
        <v>142</v>
      </c>
      <c r="L15" s="5"/>
      <c r="M15" s="5"/>
      <c r="N15" s="5"/>
      <c r="O15" s="23"/>
      <c r="P15" s="9" t="s">
        <v>51</v>
      </c>
    </row>
    <row r="16" spans="1:16" ht="28.5" customHeight="1">
      <c r="A16" s="13">
        <v>13</v>
      </c>
      <c r="B16" s="11" t="s">
        <v>12</v>
      </c>
      <c r="C16" s="1">
        <v>338</v>
      </c>
      <c r="D16" s="5">
        <v>20</v>
      </c>
      <c r="E16" s="5">
        <v>20</v>
      </c>
      <c r="F16" s="5">
        <v>0</v>
      </c>
      <c r="G16" s="5">
        <f t="shared" si="0"/>
        <v>0</v>
      </c>
      <c r="H16" s="5">
        <v>7053</v>
      </c>
      <c r="I16" s="5">
        <v>1602</v>
      </c>
      <c r="J16" s="7" t="s">
        <v>35</v>
      </c>
      <c r="K16" s="5">
        <v>1356</v>
      </c>
      <c r="L16" s="5">
        <v>1213</v>
      </c>
      <c r="M16" s="5">
        <v>1078</v>
      </c>
      <c r="N16" s="5"/>
      <c r="O16" s="23"/>
      <c r="P16" s="9" t="s">
        <v>49</v>
      </c>
    </row>
    <row r="17" spans="1:16" ht="28.5" customHeight="1">
      <c r="A17" s="13">
        <v>14</v>
      </c>
      <c r="B17" s="11" t="s">
        <v>13</v>
      </c>
      <c r="C17" s="1">
        <v>363</v>
      </c>
      <c r="D17" s="5">
        <v>6</v>
      </c>
      <c r="E17" s="5">
        <v>6</v>
      </c>
      <c r="F17" s="5">
        <v>0</v>
      </c>
      <c r="G17" s="5">
        <f t="shared" si="0"/>
        <v>0</v>
      </c>
      <c r="H17" s="5">
        <v>885</v>
      </c>
      <c r="I17" s="5">
        <v>18</v>
      </c>
      <c r="J17" s="7" t="s">
        <v>32</v>
      </c>
      <c r="K17" s="5">
        <v>18</v>
      </c>
      <c r="L17" s="5"/>
      <c r="M17" s="5"/>
      <c r="N17" s="5"/>
      <c r="O17" s="23"/>
      <c r="P17" s="8" t="s">
        <v>50</v>
      </c>
    </row>
    <row r="18" spans="1:16" ht="28.5" customHeight="1">
      <c r="A18" s="13">
        <v>15</v>
      </c>
      <c r="B18" s="11" t="s">
        <v>14</v>
      </c>
      <c r="C18" s="1">
        <v>0</v>
      </c>
      <c r="D18" s="5">
        <v>2</v>
      </c>
      <c r="E18" s="5">
        <v>2</v>
      </c>
      <c r="F18" s="5">
        <v>0</v>
      </c>
      <c r="G18" s="5">
        <f t="shared" si="0"/>
        <v>0</v>
      </c>
      <c r="H18" s="5">
        <v>288</v>
      </c>
      <c r="I18" s="5">
        <v>0</v>
      </c>
      <c r="J18" s="7" t="s">
        <v>40</v>
      </c>
      <c r="K18" s="5">
        <v>0</v>
      </c>
      <c r="L18" s="5"/>
      <c r="M18" s="5"/>
      <c r="N18" s="5"/>
      <c r="O18" s="23"/>
      <c r="P18" s="8"/>
    </row>
    <row r="19" spans="1:16" ht="45" customHeight="1">
      <c r="A19" s="13">
        <v>16</v>
      </c>
      <c r="B19" s="11" t="s">
        <v>15</v>
      </c>
      <c r="C19" s="1">
        <v>11230</v>
      </c>
      <c r="D19" s="5">
        <v>47</v>
      </c>
      <c r="E19" s="5">
        <v>40</v>
      </c>
      <c r="F19" s="5">
        <v>4</v>
      </c>
      <c r="G19" s="5">
        <f t="shared" si="0"/>
        <v>3</v>
      </c>
      <c r="H19" s="5">
        <v>28796</v>
      </c>
      <c r="I19" s="5">
        <f>825+231+2965+649</f>
        <v>4670</v>
      </c>
      <c r="J19" s="7" t="s">
        <v>38</v>
      </c>
      <c r="K19" s="5">
        <f>2965+649</f>
        <v>3614</v>
      </c>
      <c r="L19" s="5">
        <v>1860</v>
      </c>
      <c r="M19" s="5">
        <v>970</v>
      </c>
      <c r="N19" s="5"/>
      <c r="O19" s="23"/>
      <c r="P19" s="9" t="s">
        <v>55</v>
      </c>
    </row>
    <row r="20" spans="1:16" ht="28.5" customHeight="1">
      <c r="A20" s="13">
        <v>17</v>
      </c>
      <c r="B20" s="11" t="s">
        <v>16</v>
      </c>
      <c r="C20" s="1">
        <v>137</v>
      </c>
      <c r="D20" s="5">
        <v>4</v>
      </c>
      <c r="E20" s="5">
        <v>4</v>
      </c>
      <c r="F20" s="5">
        <v>0</v>
      </c>
      <c r="G20" s="5">
        <f t="shared" si="0"/>
        <v>0</v>
      </c>
      <c r="H20" s="5">
        <v>1263</v>
      </c>
      <c r="I20" s="5"/>
      <c r="J20" s="7" t="s">
        <v>33</v>
      </c>
      <c r="K20" s="5"/>
      <c r="L20" s="5"/>
      <c r="M20" s="5"/>
      <c r="N20" s="5"/>
      <c r="O20" s="23"/>
      <c r="P20" s="8"/>
    </row>
    <row r="21" spans="1:16" ht="28.5" customHeight="1">
      <c r="A21" s="13">
        <v>18</v>
      </c>
      <c r="B21" s="11" t="s">
        <v>17</v>
      </c>
      <c r="C21" s="1">
        <v>104</v>
      </c>
      <c r="D21" s="5">
        <v>6</v>
      </c>
      <c r="E21" s="5">
        <v>6</v>
      </c>
      <c r="F21" s="5">
        <v>0</v>
      </c>
      <c r="G21" s="5">
        <f t="shared" si="0"/>
        <v>0</v>
      </c>
      <c r="H21" s="5"/>
      <c r="I21" s="5"/>
      <c r="J21" s="7" t="s">
        <v>34</v>
      </c>
      <c r="K21" s="5"/>
      <c r="L21" s="5"/>
      <c r="M21" s="5"/>
      <c r="N21" s="5"/>
      <c r="O21" s="23"/>
      <c r="P21" s="8"/>
    </row>
    <row r="22" spans="1:16" ht="28.5" customHeight="1">
      <c r="A22" s="3"/>
      <c r="B22" s="12" t="s">
        <v>18</v>
      </c>
      <c r="C22" s="4">
        <f>SUM(C4:C21)</f>
        <v>13400</v>
      </c>
      <c r="D22" s="4">
        <f>SUM(D4:D21)</f>
        <v>170</v>
      </c>
      <c r="E22" s="4">
        <f>SUM(E4:E21)</f>
        <v>155</v>
      </c>
      <c r="F22" s="4">
        <f>SUM(F4:F21)</f>
        <v>4</v>
      </c>
      <c r="G22" s="4">
        <f>SUM(G4:G21)</f>
        <v>11</v>
      </c>
      <c r="H22" s="4">
        <f t="shared" ref="H22:N22" si="1">SUM(H4:H21)</f>
        <v>56132</v>
      </c>
      <c r="I22" s="4">
        <f t="shared" si="1"/>
        <v>15327</v>
      </c>
      <c r="J22" s="4">
        <f t="shared" si="1"/>
        <v>0</v>
      </c>
      <c r="K22" s="4">
        <f t="shared" si="1"/>
        <v>13512</v>
      </c>
      <c r="L22" s="4">
        <f t="shared" si="1"/>
        <v>5105</v>
      </c>
      <c r="M22" s="4">
        <f t="shared" si="1"/>
        <v>3046</v>
      </c>
      <c r="N22" s="4">
        <f t="shared" si="1"/>
        <v>38</v>
      </c>
      <c r="O22" s="23"/>
      <c r="P22" s="8"/>
    </row>
    <row r="24" spans="1:16" ht="15.75">
      <c r="B24" s="2" t="s">
        <v>21</v>
      </c>
      <c r="C24" s="2"/>
    </row>
    <row r="25" spans="1:16" ht="15.75">
      <c r="B25" s="2" t="s">
        <v>21</v>
      </c>
      <c r="C25" s="2"/>
    </row>
  </sheetData>
  <mergeCells count="14">
    <mergeCell ref="A1:P1"/>
    <mergeCell ref="M2:O2"/>
    <mergeCell ref="A2:A3"/>
    <mergeCell ref="B2:B3"/>
    <mergeCell ref="C2:C3"/>
    <mergeCell ref="D2:D3"/>
    <mergeCell ref="E2:E3"/>
    <mergeCell ref="F2:F3"/>
    <mergeCell ref="G2:G3"/>
    <mergeCell ref="H2:H3"/>
    <mergeCell ref="I2:I3"/>
    <mergeCell ref="K2:K3"/>
    <mergeCell ref="L2:L3"/>
    <mergeCell ref="P2:P3"/>
  </mergeCells>
  <pageMargins left="0.43307086614173229" right="0.27559055118110237" top="0.39370078740157483" bottom="0.35433070866141736" header="0.31496062992125984" footer="0.31496062992125984"/>
  <pageSetup paperSize="9" scale="65" orientation="landscape" verticalDpi="0" r:id="rId1"/>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L26"/>
  <sheetViews>
    <sheetView view="pageBreakPreview" zoomScale="85" zoomScaleSheetLayoutView="85" workbookViewId="0">
      <pane xSplit="2" ySplit="2" topLeftCell="C5" activePane="bottomRight" state="frozen"/>
      <selection pane="topRight" activeCell="C1" sqref="C1"/>
      <selection pane="bottomLeft" activeCell="A3" sqref="A3"/>
      <selection pane="bottomRight" activeCell="L13" sqref="L13"/>
    </sheetView>
  </sheetViews>
  <sheetFormatPr defaultRowHeight="15"/>
  <cols>
    <col min="1" max="1" width="6.85546875" customWidth="1"/>
    <col min="2" max="2" width="19" customWidth="1"/>
    <col min="3" max="6" width="12.28515625" customWidth="1"/>
    <col min="7" max="7" width="13.5703125" customWidth="1"/>
    <col min="8" max="8" width="12.5703125" customWidth="1"/>
    <col min="9" max="9" width="66.7109375" hidden="1" customWidth="1"/>
    <col min="10" max="10" width="13.28515625" customWidth="1"/>
    <col min="11" max="11" width="11.5703125" customWidth="1"/>
    <col min="12" max="12" width="12.28515625" customWidth="1"/>
  </cols>
  <sheetData>
    <row r="1" spans="1:12" ht="77.25" customHeight="1" thickBot="1">
      <c r="A1" s="64" t="s">
        <v>103</v>
      </c>
      <c r="B1" s="64"/>
      <c r="C1" s="64"/>
      <c r="D1" s="64"/>
      <c r="E1" s="64"/>
      <c r="F1" s="64"/>
      <c r="G1" s="64"/>
      <c r="H1" s="64"/>
      <c r="I1" s="64"/>
      <c r="J1" s="64"/>
      <c r="K1" s="64"/>
      <c r="L1" s="64"/>
    </row>
    <row r="2" spans="1:12" ht="90.75" customHeight="1">
      <c r="A2" s="65" t="s">
        <v>0</v>
      </c>
      <c r="B2" s="67" t="s">
        <v>1</v>
      </c>
      <c r="C2" s="67" t="s">
        <v>39</v>
      </c>
      <c r="D2" s="58" t="s">
        <v>83</v>
      </c>
      <c r="E2" s="67" t="s">
        <v>84</v>
      </c>
      <c r="F2" s="69" t="s">
        <v>85</v>
      </c>
      <c r="G2" s="67" t="s">
        <v>24</v>
      </c>
      <c r="H2" s="67" t="s">
        <v>71</v>
      </c>
      <c r="I2" s="19" t="s">
        <v>22</v>
      </c>
      <c r="J2" s="67" t="s">
        <v>72</v>
      </c>
      <c r="K2" s="71" t="s">
        <v>43</v>
      </c>
      <c r="L2" s="62" t="s">
        <v>82</v>
      </c>
    </row>
    <row r="3" spans="1:12" ht="33" customHeight="1" thickBot="1">
      <c r="A3" s="66"/>
      <c r="B3" s="68"/>
      <c r="C3" s="68"/>
      <c r="D3" s="59"/>
      <c r="E3" s="68"/>
      <c r="F3" s="70"/>
      <c r="G3" s="68"/>
      <c r="H3" s="68"/>
      <c r="I3" s="20"/>
      <c r="J3" s="68"/>
      <c r="K3" s="72"/>
      <c r="L3" s="63"/>
    </row>
    <row r="4" spans="1:12" ht="33" customHeight="1" thickBot="1">
      <c r="A4" s="37" t="s">
        <v>87</v>
      </c>
      <c r="B4" s="38" t="s">
        <v>88</v>
      </c>
      <c r="C4" s="38" t="s">
        <v>89</v>
      </c>
      <c r="D4" s="38" t="s">
        <v>90</v>
      </c>
      <c r="E4" s="38" t="s">
        <v>91</v>
      </c>
      <c r="F4" s="38" t="s">
        <v>92</v>
      </c>
      <c r="G4" s="38" t="s">
        <v>93</v>
      </c>
      <c r="H4" s="38" t="s">
        <v>94</v>
      </c>
      <c r="I4" s="39"/>
      <c r="J4" s="38" t="s">
        <v>95</v>
      </c>
      <c r="K4" s="40" t="s">
        <v>96</v>
      </c>
      <c r="L4" s="41" t="s">
        <v>97</v>
      </c>
    </row>
    <row r="5" spans="1:12" ht="27.75" customHeight="1">
      <c r="A5" s="14">
        <v>1</v>
      </c>
      <c r="B5" s="15" t="s">
        <v>2</v>
      </c>
      <c r="C5" s="17">
        <v>5</v>
      </c>
      <c r="D5" s="17">
        <v>5</v>
      </c>
      <c r="E5" s="17">
        <v>2</v>
      </c>
      <c r="F5" s="17">
        <f>C5-D5</f>
        <v>0</v>
      </c>
      <c r="G5" s="17">
        <v>2024</v>
      </c>
      <c r="H5" s="17">
        <v>1982</v>
      </c>
      <c r="I5" s="17">
        <v>1963</v>
      </c>
      <c r="J5" s="17">
        <v>1963</v>
      </c>
      <c r="K5" s="31">
        <v>1562</v>
      </c>
      <c r="L5" s="35">
        <v>1404</v>
      </c>
    </row>
    <row r="6" spans="1:12" ht="27.75" customHeight="1">
      <c r="A6" s="13">
        <v>2</v>
      </c>
      <c r="B6" s="11" t="s">
        <v>19</v>
      </c>
      <c r="C6" s="5">
        <v>3</v>
      </c>
      <c r="D6" s="28">
        <v>3</v>
      </c>
      <c r="E6" s="28">
        <v>0</v>
      </c>
      <c r="F6" s="17">
        <f t="shared" ref="F6:F22" si="0">C6-D6</f>
        <v>0</v>
      </c>
      <c r="G6" s="17">
        <v>876</v>
      </c>
      <c r="H6" s="17">
        <v>542</v>
      </c>
      <c r="I6" s="17">
        <v>542</v>
      </c>
      <c r="J6" s="17">
        <v>542</v>
      </c>
      <c r="K6" s="31">
        <v>542</v>
      </c>
      <c r="L6" s="31">
        <v>538</v>
      </c>
    </row>
    <row r="7" spans="1:12" ht="27.75" customHeight="1">
      <c r="A7" s="13">
        <v>3</v>
      </c>
      <c r="B7" s="11" t="s">
        <v>3</v>
      </c>
      <c r="C7" s="5">
        <v>16</v>
      </c>
      <c r="D7" s="5">
        <v>16</v>
      </c>
      <c r="E7" s="5">
        <v>16</v>
      </c>
      <c r="F7" s="17">
        <f t="shared" si="0"/>
        <v>0</v>
      </c>
      <c r="G7" s="17">
        <v>4757</v>
      </c>
      <c r="H7" s="17">
        <v>0</v>
      </c>
      <c r="I7" s="17"/>
      <c r="J7" s="17"/>
      <c r="K7" s="31"/>
      <c r="L7" s="31"/>
    </row>
    <row r="8" spans="1:12" ht="27.75" customHeight="1">
      <c r="A8" s="13">
        <v>4</v>
      </c>
      <c r="B8" s="11" t="s">
        <v>4</v>
      </c>
      <c r="C8" s="5">
        <v>4</v>
      </c>
      <c r="D8" s="5">
        <v>4</v>
      </c>
      <c r="E8" s="5">
        <v>1</v>
      </c>
      <c r="F8" s="17">
        <f t="shared" si="0"/>
        <v>0</v>
      </c>
      <c r="G8" s="17">
        <v>291</v>
      </c>
      <c r="H8" s="17">
        <v>108</v>
      </c>
      <c r="I8" s="17">
        <v>108</v>
      </c>
      <c r="J8" s="17">
        <v>108</v>
      </c>
      <c r="K8" s="31">
        <v>108</v>
      </c>
      <c r="L8" s="31">
        <v>96</v>
      </c>
    </row>
    <row r="9" spans="1:12" ht="27.75" customHeight="1">
      <c r="A9" s="13">
        <v>5</v>
      </c>
      <c r="B9" s="11" t="s">
        <v>5</v>
      </c>
      <c r="C9" s="5">
        <v>5</v>
      </c>
      <c r="D9" s="5">
        <v>5</v>
      </c>
      <c r="E9" s="5">
        <v>5</v>
      </c>
      <c r="F9" s="17">
        <f t="shared" si="0"/>
        <v>0</v>
      </c>
      <c r="G9" s="17">
        <v>1221</v>
      </c>
      <c r="H9" s="17">
        <v>0</v>
      </c>
      <c r="I9" s="17"/>
      <c r="J9" s="17"/>
      <c r="K9" s="31"/>
      <c r="L9" s="31"/>
    </row>
    <row r="10" spans="1:12" ht="27.75" customHeight="1">
      <c r="A10" s="13">
        <v>6</v>
      </c>
      <c r="B10" s="11" t="s">
        <v>6</v>
      </c>
      <c r="C10" s="5">
        <v>7</v>
      </c>
      <c r="D10" s="5">
        <v>7</v>
      </c>
      <c r="E10" s="5">
        <v>7</v>
      </c>
      <c r="F10" s="17">
        <f t="shared" si="0"/>
        <v>0</v>
      </c>
      <c r="G10" s="17">
        <v>254</v>
      </c>
      <c r="H10" s="17">
        <v>0</v>
      </c>
      <c r="I10" s="17"/>
      <c r="J10" s="17"/>
      <c r="K10" s="31"/>
      <c r="L10" s="31"/>
    </row>
    <row r="11" spans="1:12" ht="27.75" customHeight="1">
      <c r="A11" s="13">
        <v>7</v>
      </c>
      <c r="B11" s="11" t="s">
        <v>7</v>
      </c>
      <c r="C11" s="5">
        <v>3</v>
      </c>
      <c r="D11" s="5">
        <v>3</v>
      </c>
      <c r="E11" s="5">
        <v>1</v>
      </c>
      <c r="F11" s="17">
        <f t="shared" si="0"/>
        <v>0</v>
      </c>
      <c r="G11" s="17">
        <v>246</v>
      </c>
      <c r="H11" s="17">
        <v>201</v>
      </c>
      <c r="I11" s="17">
        <v>199</v>
      </c>
      <c r="J11" s="17">
        <v>199</v>
      </c>
      <c r="K11" s="31">
        <v>131</v>
      </c>
      <c r="L11" s="31">
        <v>108</v>
      </c>
    </row>
    <row r="12" spans="1:12" ht="27.75" customHeight="1">
      <c r="A12" s="13">
        <v>8</v>
      </c>
      <c r="B12" s="11" t="s">
        <v>8</v>
      </c>
      <c r="C12" s="5">
        <v>6</v>
      </c>
      <c r="D12" s="5">
        <v>6</v>
      </c>
      <c r="E12" s="5">
        <v>0</v>
      </c>
      <c r="F12" s="17">
        <f t="shared" si="0"/>
        <v>0</v>
      </c>
      <c r="G12" s="17">
        <v>1803</v>
      </c>
      <c r="H12" s="17">
        <v>1754</v>
      </c>
      <c r="I12" s="17">
        <v>1728</v>
      </c>
      <c r="J12" s="17">
        <v>1728</v>
      </c>
      <c r="K12" s="31">
        <v>1265</v>
      </c>
      <c r="L12" s="31">
        <f>871+85</f>
        <v>956</v>
      </c>
    </row>
    <row r="13" spans="1:12" ht="27.75" customHeight="1">
      <c r="A13" s="13">
        <v>9</v>
      </c>
      <c r="B13" s="11" t="s">
        <v>20</v>
      </c>
      <c r="C13" s="5">
        <v>4</v>
      </c>
      <c r="D13" s="5">
        <v>4</v>
      </c>
      <c r="E13" s="5">
        <v>0</v>
      </c>
      <c r="F13" s="17">
        <f t="shared" si="0"/>
        <v>0</v>
      </c>
      <c r="G13" s="17">
        <v>916</v>
      </c>
      <c r="H13" s="17">
        <v>600</v>
      </c>
      <c r="I13" s="17">
        <v>598</v>
      </c>
      <c r="J13" s="17">
        <v>598</v>
      </c>
      <c r="K13" s="31">
        <v>543</v>
      </c>
      <c r="L13" s="31">
        <v>504</v>
      </c>
    </row>
    <row r="14" spans="1:12" ht="27.75" customHeight="1">
      <c r="A14" s="13">
        <v>10</v>
      </c>
      <c r="B14" s="11" t="s">
        <v>9</v>
      </c>
      <c r="C14" s="5">
        <v>14</v>
      </c>
      <c r="D14" s="5">
        <v>14</v>
      </c>
      <c r="E14" s="5">
        <v>7</v>
      </c>
      <c r="F14" s="17">
        <f t="shared" si="0"/>
        <v>0</v>
      </c>
      <c r="G14" s="17">
        <v>8572</v>
      </c>
      <c r="H14" s="17">
        <v>562</v>
      </c>
      <c r="I14" s="17">
        <v>518</v>
      </c>
      <c r="J14" s="17">
        <v>518</v>
      </c>
      <c r="K14" s="31">
        <v>386</v>
      </c>
      <c r="L14" s="31">
        <v>305</v>
      </c>
    </row>
    <row r="15" spans="1:12" ht="27.75" customHeight="1">
      <c r="A15" s="13">
        <v>11</v>
      </c>
      <c r="B15" s="11" t="s">
        <v>10</v>
      </c>
      <c r="C15" s="5">
        <v>14</v>
      </c>
      <c r="D15" s="5">
        <v>14</v>
      </c>
      <c r="E15" s="5">
        <v>0</v>
      </c>
      <c r="F15" s="17">
        <f t="shared" si="0"/>
        <v>0</v>
      </c>
      <c r="G15" s="17">
        <v>7378</v>
      </c>
      <c r="H15" s="17">
        <v>7378</v>
      </c>
      <c r="I15" s="17">
        <v>7250</v>
      </c>
      <c r="J15" s="17">
        <v>7250</v>
      </c>
      <c r="K15" s="31">
        <v>6754</v>
      </c>
      <c r="L15" s="31">
        <v>5484</v>
      </c>
    </row>
    <row r="16" spans="1:12" ht="27.75" customHeight="1">
      <c r="A16" s="13">
        <v>12</v>
      </c>
      <c r="B16" s="11" t="s">
        <v>11</v>
      </c>
      <c r="C16" s="5">
        <v>4</v>
      </c>
      <c r="D16" s="5">
        <v>4</v>
      </c>
      <c r="E16" s="5">
        <v>2</v>
      </c>
      <c r="F16" s="17">
        <f t="shared" si="0"/>
        <v>0</v>
      </c>
      <c r="G16" s="17">
        <v>636</v>
      </c>
      <c r="H16" s="17">
        <v>142</v>
      </c>
      <c r="I16" s="17">
        <v>142</v>
      </c>
      <c r="J16" s="17">
        <v>142</v>
      </c>
      <c r="K16" s="31">
        <v>142</v>
      </c>
      <c r="L16" s="31">
        <v>125</v>
      </c>
    </row>
    <row r="17" spans="1:12" ht="27.75" customHeight="1">
      <c r="A17" s="13">
        <v>13</v>
      </c>
      <c r="B17" s="11" t="s">
        <v>12</v>
      </c>
      <c r="C17" s="5">
        <v>20</v>
      </c>
      <c r="D17" s="5">
        <v>20</v>
      </c>
      <c r="E17" s="5">
        <v>12</v>
      </c>
      <c r="F17" s="17">
        <f t="shared" si="0"/>
        <v>0</v>
      </c>
      <c r="G17" s="17">
        <v>7381</v>
      </c>
      <c r="H17" s="17">
        <v>2590</v>
      </c>
      <c r="I17" s="17">
        <v>2525</v>
      </c>
      <c r="J17" s="17">
        <v>2525</v>
      </c>
      <c r="K17" s="31">
        <v>2463</v>
      </c>
      <c r="L17" s="31">
        <v>2037</v>
      </c>
    </row>
    <row r="18" spans="1:12" ht="27.75" customHeight="1">
      <c r="A18" s="13">
        <v>14</v>
      </c>
      <c r="B18" s="11" t="s">
        <v>13</v>
      </c>
      <c r="C18" s="5">
        <v>6</v>
      </c>
      <c r="D18" s="5">
        <v>6</v>
      </c>
      <c r="E18" s="5">
        <v>3</v>
      </c>
      <c r="F18" s="17">
        <f t="shared" si="0"/>
        <v>0</v>
      </c>
      <c r="G18" s="17">
        <v>1433</v>
      </c>
      <c r="H18" s="17">
        <v>62</v>
      </c>
      <c r="I18" s="17">
        <v>58</v>
      </c>
      <c r="J18" s="17">
        <v>58</v>
      </c>
      <c r="K18" s="31">
        <v>47</v>
      </c>
      <c r="L18" s="31">
        <v>41</v>
      </c>
    </row>
    <row r="19" spans="1:12" ht="27.75" customHeight="1">
      <c r="A19" s="13">
        <v>15</v>
      </c>
      <c r="B19" s="11" t="s">
        <v>14</v>
      </c>
      <c r="C19" s="5">
        <v>2</v>
      </c>
      <c r="D19" s="5">
        <v>2</v>
      </c>
      <c r="E19" s="5">
        <v>2</v>
      </c>
      <c r="F19" s="17">
        <f t="shared" si="0"/>
        <v>0</v>
      </c>
      <c r="G19" s="17">
        <v>288</v>
      </c>
      <c r="H19" s="17">
        <v>0</v>
      </c>
      <c r="I19" s="17"/>
      <c r="J19" s="17"/>
      <c r="K19" s="31"/>
      <c r="L19" s="31"/>
    </row>
    <row r="20" spans="1:12" ht="27.75" customHeight="1">
      <c r="A20" s="13">
        <v>16</v>
      </c>
      <c r="B20" s="11" t="s">
        <v>15</v>
      </c>
      <c r="C20" s="5">
        <v>47</v>
      </c>
      <c r="D20" s="5">
        <v>43</v>
      </c>
      <c r="E20" s="5">
        <v>21</v>
      </c>
      <c r="F20" s="17">
        <f t="shared" si="0"/>
        <v>4</v>
      </c>
      <c r="G20" s="17">
        <v>39683</v>
      </c>
      <c r="H20" s="17">
        <v>18529</v>
      </c>
      <c r="I20" s="17">
        <v>16934</v>
      </c>
      <c r="J20" s="17">
        <v>16934</v>
      </c>
      <c r="K20" s="31">
        <v>15008</v>
      </c>
      <c r="L20" s="31">
        <f>5458+3731</f>
        <v>9189</v>
      </c>
    </row>
    <row r="21" spans="1:12" ht="27.75" customHeight="1">
      <c r="A21" s="13">
        <v>17</v>
      </c>
      <c r="B21" s="11" t="s">
        <v>16</v>
      </c>
      <c r="C21" s="5">
        <v>4</v>
      </c>
      <c r="D21" s="5">
        <v>4</v>
      </c>
      <c r="E21" s="5">
        <v>1</v>
      </c>
      <c r="F21" s="17">
        <f t="shared" si="0"/>
        <v>0</v>
      </c>
      <c r="G21" s="17">
        <v>7440</v>
      </c>
      <c r="H21" s="17">
        <v>6033</v>
      </c>
      <c r="I21" s="17">
        <v>4766</v>
      </c>
      <c r="J21" s="17">
        <v>4766</v>
      </c>
      <c r="K21" s="31">
        <v>2421</v>
      </c>
      <c r="L21" s="31">
        <v>1755</v>
      </c>
    </row>
    <row r="22" spans="1:12" ht="27.75" customHeight="1" thickBot="1">
      <c r="A22" s="42">
        <v>18</v>
      </c>
      <c r="B22" s="43" t="s">
        <v>17</v>
      </c>
      <c r="C22" s="44">
        <v>6</v>
      </c>
      <c r="D22" s="44">
        <v>6</v>
      </c>
      <c r="E22" s="44">
        <v>2</v>
      </c>
      <c r="F22" s="28">
        <f t="shared" si="0"/>
        <v>0</v>
      </c>
      <c r="G22" s="17">
        <v>1329</v>
      </c>
      <c r="H22" s="17">
        <v>637</v>
      </c>
      <c r="I22" s="17">
        <v>633</v>
      </c>
      <c r="J22" s="17">
        <v>633</v>
      </c>
      <c r="K22" s="31">
        <v>627</v>
      </c>
      <c r="L22" s="45">
        <v>559</v>
      </c>
    </row>
    <row r="23" spans="1:12" ht="27.75" customHeight="1" thickBot="1">
      <c r="A23" s="47"/>
      <c r="B23" s="48" t="s">
        <v>18</v>
      </c>
      <c r="C23" s="49">
        <f t="shared" ref="C23:L23" si="1">SUM(C5:C22)</f>
        <v>170</v>
      </c>
      <c r="D23" s="49">
        <f t="shared" si="1"/>
        <v>166</v>
      </c>
      <c r="E23" s="49">
        <f t="shared" si="1"/>
        <v>82</v>
      </c>
      <c r="F23" s="49">
        <f t="shared" si="1"/>
        <v>4</v>
      </c>
      <c r="G23" s="49">
        <f t="shared" si="1"/>
        <v>86528</v>
      </c>
      <c r="H23" s="49">
        <f t="shared" si="1"/>
        <v>41120</v>
      </c>
      <c r="I23" s="49">
        <f t="shared" si="1"/>
        <v>37964</v>
      </c>
      <c r="J23" s="49">
        <f t="shared" si="1"/>
        <v>37964</v>
      </c>
      <c r="K23" s="49">
        <f t="shared" si="1"/>
        <v>31999</v>
      </c>
      <c r="L23" s="50">
        <f t="shared" si="1"/>
        <v>23101</v>
      </c>
    </row>
    <row r="25" spans="1:12" ht="15.75">
      <c r="B25" s="2" t="s">
        <v>21</v>
      </c>
    </row>
    <row r="26" spans="1:12" ht="15.75">
      <c r="B26" s="2" t="s">
        <v>21</v>
      </c>
    </row>
  </sheetData>
  <mergeCells count="11">
    <mergeCell ref="L2:L3"/>
    <mergeCell ref="A1:L1"/>
    <mergeCell ref="A2:A3"/>
    <mergeCell ref="B2:B3"/>
    <mergeCell ref="C2:C3"/>
    <mergeCell ref="E2:E3"/>
    <mergeCell ref="F2:F3"/>
    <mergeCell ref="G2:G3"/>
    <mergeCell ref="H2:H3"/>
    <mergeCell ref="J2:J3"/>
    <mergeCell ref="K2:K3"/>
  </mergeCells>
  <pageMargins left="0.43307086614173229" right="0.27559055118110237" top="0.39370078740157483" bottom="0.35433070866141736" header="0.31496062992125984" footer="0.31496062992125984"/>
  <pageSetup paperSize="9" scale="69"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A1:L26"/>
  <sheetViews>
    <sheetView view="pageBreakPreview" zoomScale="85" zoomScaleSheetLayoutView="85" workbookViewId="0">
      <pane xSplit="2" ySplit="2" topLeftCell="C4" activePane="bottomRight" state="frozen"/>
      <selection pane="topRight" activeCell="C1" sqref="C1"/>
      <selection pane="bottomLeft" activeCell="A3" sqref="A3"/>
      <selection pane="bottomRight" activeCell="J2" sqref="J2:J3"/>
    </sheetView>
  </sheetViews>
  <sheetFormatPr defaultRowHeight="15"/>
  <cols>
    <col min="1" max="1" width="6.85546875" customWidth="1"/>
    <col min="2" max="2" width="19" customWidth="1"/>
    <col min="3" max="6" width="12.28515625" customWidth="1"/>
    <col min="7" max="7" width="13.5703125" customWidth="1"/>
    <col min="8" max="8" width="12.5703125" customWidth="1"/>
    <col min="9" max="9" width="66.7109375" hidden="1" customWidth="1"/>
    <col min="10" max="10" width="13.28515625" customWidth="1"/>
    <col min="11" max="11" width="11.5703125" customWidth="1"/>
    <col min="12" max="12" width="12.28515625" customWidth="1"/>
  </cols>
  <sheetData>
    <row r="1" spans="1:12" ht="77.25" customHeight="1" thickBot="1">
      <c r="A1" s="64" t="s">
        <v>102</v>
      </c>
      <c r="B1" s="64"/>
      <c r="C1" s="64"/>
      <c r="D1" s="64"/>
      <c r="E1" s="64"/>
      <c r="F1" s="64"/>
      <c r="G1" s="64"/>
      <c r="H1" s="64"/>
      <c r="I1" s="64"/>
      <c r="J1" s="64"/>
      <c r="K1" s="64"/>
      <c r="L1" s="64"/>
    </row>
    <row r="2" spans="1:12" ht="90.75" customHeight="1">
      <c r="A2" s="65" t="s">
        <v>0</v>
      </c>
      <c r="B2" s="67" t="s">
        <v>1</v>
      </c>
      <c r="C2" s="67" t="s">
        <v>39</v>
      </c>
      <c r="D2" s="55" t="s">
        <v>83</v>
      </c>
      <c r="E2" s="67" t="s">
        <v>84</v>
      </c>
      <c r="F2" s="69" t="s">
        <v>85</v>
      </c>
      <c r="G2" s="67" t="s">
        <v>24</v>
      </c>
      <c r="H2" s="67" t="s">
        <v>71</v>
      </c>
      <c r="I2" s="19" t="s">
        <v>22</v>
      </c>
      <c r="J2" s="67" t="s">
        <v>72</v>
      </c>
      <c r="K2" s="71" t="s">
        <v>43</v>
      </c>
      <c r="L2" s="62" t="s">
        <v>82</v>
      </c>
    </row>
    <row r="3" spans="1:12" ht="33" customHeight="1" thickBot="1">
      <c r="A3" s="66"/>
      <c r="B3" s="68"/>
      <c r="C3" s="68"/>
      <c r="D3" s="56"/>
      <c r="E3" s="68"/>
      <c r="F3" s="70"/>
      <c r="G3" s="68"/>
      <c r="H3" s="68"/>
      <c r="I3" s="20"/>
      <c r="J3" s="68"/>
      <c r="K3" s="72"/>
      <c r="L3" s="63"/>
    </row>
    <row r="4" spans="1:12" ht="33" customHeight="1" thickBot="1">
      <c r="A4" s="37" t="s">
        <v>87</v>
      </c>
      <c r="B4" s="38" t="s">
        <v>88</v>
      </c>
      <c r="C4" s="38" t="s">
        <v>89</v>
      </c>
      <c r="D4" s="38" t="s">
        <v>90</v>
      </c>
      <c r="E4" s="38" t="s">
        <v>91</v>
      </c>
      <c r="F4" s="38" t="s">
        <v>92</v>
      </c>
      <c r="G4" s="38" t="s">
        <v>93</v>
      </c>
      <c r="H4" s="38" t="s">
        <v>94</v>
      </c>
      <c r="I4" s="39"/>
      <c r="J4" s="38" t="s">
        <v>95</v>
      </c>
      <c r="K4" s="40" t="s">
        <v>96</v>
      </c>
      <c r="L4" s="41" t="s">
        <v>97</v>
      </c>
    </row>
    <row r="5" spans="1:12" ht="27.75" customHeight="1">
      <c r="A5" s="14">
        <v>1</v>
      </c>
      <c r="B5" s="15" t="s">
        <v>2</v>
      </c>
      <c r="C5" s="17">
        <v>5</v>
      </c>
      <c r="D5" s="17">
        <v>5</v>
      </c>
      <c r="E5" s="17">
        <v>2</v>
      </c>
      <c r="F5" s="17">
        <f>C5-D5</f>
        <v>0</v>
      </c>
      <c r="G5" s="57">
        <v>2024</v>
      </c>
      <c r="H5" s="57">
        <v>1982</v>
      </c>
      <c r="I5" s="57">
        <v>1963</v>
      </c>
      <c r="J5" s="31">
        <v>1963</v>
      </c>
      <c r="K5" s="31">
        <v>1562</v>
      </c>
      <c r="L5" s="35">
        <v>1404</v>
      </c>
    </row>
    <row r="6" spans="1:12" ht="27.75" customHeight="1">
      <c r="A6" s="13">
        <v>2</v>
      </c>
      <c r="B6" s="11" t="s">
        <v>19</v>
      </c>
      <c r="C6" s="5">
        <v>3</v>
      </c>
      <c r="D6" s="28">
        <v>3</v>
      </c>
      <c r="E6" s="28">
        <v>0</v>
      </c>
      <c r="F6" s="17">
        <f t="shared" ref="F6:F22" si="0">C6-D6</f>
        <v>0</v>
      </c>
      <c r="G6" s="17">
        <v>876</v>
      </c>
      <c r="H6" s="17">
        <v>542</v>
      </c>
      <c r="I6" s="57">
        <v>542</v>
      </c>
      <c r="J6" s="31">
        <v>542</v>
      </c>
      <c r="K6" s="31">
        <v>542</v>
      </c>
      <c r="L6" s="31">
        <v>538</v>
      </c>
    </row>
    <row r="7" spans="1:12" ht="27.75" customHeight="1">
      <c r="A7" s="13">
        <v>3</v>
      </c>
      <c r="B7" s="11" t="s">
        <v>3</v>
      </c>
      <c r="C7" s="5">
        <v>16</v>
      </c>
      <c r="D7" s="5">
        <v>16</v>
      </c>
      <c r="E7" s="5">
        <v>16</v>
      </c>
      <c r="F7" s="17">
        <f t="shared" si="0"/>
        <v>0</v>
      </c>
      <c r="G7" s="17">
        <v>4757</v>
      </c>
      <c r="H7" s="17">
        <v>0</v>
      </c>
      <c r="I7" s="57"/>
      <c r="J7" s="31"/>
      <c r="K7" s="31"/>
      <c r="L7" s="31"/>
    </row>
    <row r="8" spans="1:12" ht="27.75" customHeight="1">
      <c r="A8" s="13">
        <v>4</v>
      </c>
      <c r="B8" s="11" t="s">
        <v>4</v>
      </c>
      <c r="C8" s="5">
        <v>4</v>
      </c>
      <c r="D8" s="5">
        <v>4</v>
      </c>
      <c r="E8" s="5">
        <v>1</v>
      </c>
      <c r="F8" s="17">
        <f t="shared" si="0"/>
        <v>0</v>
      </c>
      <c r="G8" s="17">
        <v>291</v>
      </c>
      <c r="H8" s="17">
        <v>108</v>
      </c>
      <c r="I8" s="57">
        <v>108</v>
      </c>
      <c r="J8" s="31">
        <v>108</v>
      </c>
      <c r="K8" s="31">
        <v>108</v>
      </c>
      <c r="L8" s="31">
        <v>96</v>
      </c>
    </row>
    <row r="9" spans="1:12" ht="27.75" customHeight="1">
      <c r="A9" s="13">
        <v>5</v>
      </c>
      <c r="B9" s="11" t="s">
        <v>5</v>
      </c>
      <c r="C9" s="5">
        <v>5</v>
      </c>
      <c r="D9" s="5">
        <v>5</v>
      </c>
      <c r="E9" s="5">
        <v>5</v>
      </c>
      <c r="F9" s="17">
        <f t="shared" si="0"/>
        <v>0</v>
      </c>
      <c r="G9" s="17">
        <v>1221</v>
      </c>
      <c r="H9" s="17">
        <v>0</v>
      </c>
      <c r="I9" s="57"/>
      <c r="J9" s="31"/>
      <c r="K9" s="31"/>
      <c r="L9" s="31"/>
    </row>
    <row r="10" spans="1:12" ht="27.75" customHeight="1">
      <c r="A10" s="13">
        <v>6</v>
      </c>
      <c r="B10" s="11" t="s">
        <v>6</v>
      </c>
      <c r="C10" s="5">
        <v>7</v>
      </c>
      <c r="D10" s="5">
        <v>7</v>
      </c>
      <c r="E10" s="5">
        <v>7</v>
      </c>
      <c r="F10" s="17">
        <f t="shared" si="0"/>
        <v>0</v>
      </c>
      <c r="G10" s="17">
        <v>254</v>
      </c>
      <c r="H10" s="17">
        <v>0</v>
      </c>
      <c r="I10" s="57"/>
      <c r="J10" s="31"/>
      <c r="K10" s="31"/>
      <c r="L10" s="31"/>
    </row>
    <row r="11" spans="1:12" ht="27.75" customHeight="1">
      <c r="A11" s="13">
        <v>7</v>
      </c>
      <c r="B11" s="11" t="s">
        <v>7</v>
      </c>
      <c r="C11" s="5">
        <v>3</v>
      </c>
      <c r="D11" s="5">
        <v>3</v>
      </c>
      <c r="E11" s="5">
        <v>1</v>
      </c>
      <c r="F11" s="17">
        <f t="shared" si="0"/>
        <v>0</v>
      </c>
      <c r="G11" s="17">
        <v>246</v>
      </c>
      <c r="H11" s="17">
        <v>201</v>
      </c>
      <c r="I11" s="57">
        <v>199</v>
      </c>
      <c r="J11" s="31">
        <v>199</v>
      </c>
      <c r="K11" s="31">
        <v>131</v>
      </c>
      <c r="L11" s="31">
        <v>108</v>
      </c>
    </row>
    <row r="12" spans="1:12" ht="27.75" customHeight="1">
      <c r="A12" s="13">
        <v>8</v>
      </c>
      <c r="B12" s="11" t="s">
        <v>8</v>
      </c>
      <c r="C12" s="5">
        <v>6</v>
      </c>
      <c r="D12" s="5">
        <v>6</v>
      </c>
      <c r="E12" s="5">
        <v>0</v>
      </c>
      <c r="F12" s="17">
        <f t="shared" si="0"/>
        <v>0</v>
      </c>
      <c r="G12" s="17">
        <v>1803</v>
      </c>
      <c r="H12" s="17">
        <v>1754</v>
      </c>
      <c r="I12" s="57">
        <v>1728</v>
      </c>
      <c r="J12" s="31">
        <v>1728</v>
      </c>
      <c r="K12" s="31">
        <v>1265</v>
      </c>
      <c r="L12" s="31">
        <v>871</v>
      </c>
    </row>
    <row r="13" spans="1:12" ht="27.75" customHeight="1">
      <c r="A13" s="13">
        <v>9</v>
      </c>
      <c r="B13" s="11" t="s">
        <v>20</v>
      </c>
      <c r="C13" s="5">
        <v>4</v>
      </c>
      <c r="D13" s="5">
        <v>4</v>
      </c>
      <c r="E13" s="5">
        <v>0</v>
      </c>
      <c r="F13" s="17">
        <f t="shared" si="0"/>
        <v>0</v>
      </c>
      <c r="G13" s="17">
        <v>916</v>
      </c>
      <c r="H13" s="17">
        <v>600</v>
      </c>
      <c r="I13" s="57">
        <v>598</v>
      </c>
      <c r="J13" s="31">
        <v>598</v>
      </c>
      <c r="K13" s="31">
        <v>543</v>
      </c>
      <c r="L13" s="31">
        <v>504</v>
      </c>
    </row>
    <row r="14" spans="1:12" ht="27.75" customHeight="1">
      <c r="A14" s="13">
        <v>10</v>
      </c>
      <c r="B14" s="11" t="s">
        <v>9</v>
      </c>
      <c r="C14" s="5">
        <v>14</v>
      </c>
      <c r="D14" s="5">
        <v>14</v>
      </c>
      <c r="E14" s="5">
        <v>7</v>
      </c>
      <c r="F14" s="17">
        <f t="shared" si="0"/>
        <v>0</v>
      </c>
      <c r="G14" s="17">
        <v>8572</v>
      </c>
      <c r="H14" s="17">
        <v>562</v>
      </c>
      <c r="I14" s="57">
        <v>518</v>
      </c>
      <c r="J14" s="31">
        <v>518</v>
      </c>
      <c r="K14" s="31">
        <v>386</v>
      </c>
      <c r="L14" s="31">
        <v>305</v>
      </c>
    </row>
    <row r="15" spans="1:12" ht="27.75" customHeight="1">
      <c r="A15" s="13">
        <v>11</v>
      </c>
      <c r="B15" s="11" t="s">
        <v>10</v>
      </c>
      <c r="C15" s="5">
        <v>14</v>
      </c>
      <c r="D15" s="5">
        <v>14</v>
      </c>
      <c r="E15" s="5">
        <v>0</v>
      </c>
      <c r="F15" s="17">
        <f t="shared" si="0"/>
        <v>0</v>
      </c>
      <c r="G15" s="17">
        <v>7298</v>
      </c>
      <c r="H15" s="17">
        <v>7298</v>
      </c>
      <c r="I15" s="57">
        <v>7250</v>
      </c>
      <c r="J15" s="31">
        <v>7250</v>
      </c>
      <c r="K15" s="31">
        <v>6754</v>
      </c>
      <c r="L15" s="31">
        <v>5484</v>
      </c>
    </row>
    <row r="16" spans="1:12" ht="27.75" customHeight="1">
      <c r="A16" s="13">
        <v>12</v>
      </c>
      <c r="B16" s="11" t="s">
        <v>11</v>
      </c>
      <c r="C16" s="5">
        <v>4</v>
      </c>
      <c r="D16" s="5">
        <v>4</v>
      </c>
      <c r="E16" s="5">
        <v>2</v>
      </c>
      <c r="F16" s="17">
        <f t="shared" si="0"/>
        <v>0</v>
      </c>
      <c r="G16" s="17">
        <v>636</v>
      </c>
      <c r="H16" s="17">
        <v>142</v>
      </c>
      <c r="I16" s="57">
        <v>142</v>
      </c>
      <c r="J16" s="31">
        <v>142</v>
      </c>
      <c r="K16" s="31">
        <v>142</v>
      </c>
      <c r="L16" s="31">
        <v>125</v>
      </c>
    </row>
    <row r="17" spans="1:12" ht="27.75" customHeight="1">
      <c r="A17" s="13">
        <v>13</v>
      </c>
      <c r="B17" s="11" t="s">
        <v>12</v>
      </c>
      <c r="C17" s="5">
        <v>20</v>
      </c>
      <c r="D17" s="5">
        <v>20</v>
      </c>
      <c r="E17" s="5">
        <v>12</v>
      </c>
      <c r="F17" s="17">
        <f t="shared" si="0"/>
        <v>0</v>
      </c>
      <c r="G17" s="17">
        <v>7381</v>
      </c>
      <c r="H17" s="17">
        <v>2590</v>
      </c>
      <c r="I17" s="57">
        <v>2525</v>
      </c>
      <c r="J17" s="31">
        <v>2525</v>
      </c>
      <c r="K17" s="31">
        <v>2463</v>
      </c>
      <c r="L17" s="31">
        <v>2037</v>
      </c>
    </row>
    <row r="18" spans="1:12" ht="27.75" customHeight="1">
      <c r="A18" s="13">
        <v>14</v>
      </c>
      <c r="B18" s="11" t="s">
        <v>13</v>
      </c>
      <c r="C18" s="5">
        <v>6</v>
      </c>
      <c r="D18" s="5">
        <v>6</v>
      </c>
      <c r="E18" s="5">
        <v>3</v>
      </c>
      <c r="F18" s="17">
        <f t="shared" si="0"/>
        <v>0</v>
      </c>
      <c r="G18" s="17">
        <v>1433</v>
      </c>
      <c r="H18" s="17">
        <v>62</v>
      </c>
      <c r="I18" s="57">
        <v>58</v>
      </c>
      <c r="J18" s="31">
        <v>58</v>
      </c>
      <c r="K18" s="31">
        <v>47</v>
      </c>
      <c r="L18" s="31">
        <v>41</v>
      </c>
    </row>
    <row r="19" spans="1:12" ht="27.75" customHeight="1">
      <c r="A19" s="13">
        <v>15</v>
      </c>
      <c r="B19" s="11" t="s">
        <v>14</v>
      </c>
      <c r="C19" s="5">
        <v>2</v>
      </c>
      <c r="D19" s="5">
        <v>2</v>
      </c>
      <c r="E19" s="5">
        <v>2</v>
      </c>
      <c r="F19" s="17">
        <f t="shared" si="0"/>
        <v>0</v>
      </c>
      <c r="G19" s="17">
        <v>288</v>
      </c>
      <c r="H19" s="17">
        <v>0</v>
      </c>
      <c r="I19" s="57"/>
      <c r="J19" s="31"/>
      <c r="K19" s="31"/>
      <c r="L19" s="31"/>
    </row>
    <row r="20" spans="1:12" ht="27.75" customHeight="1">
      <c r="A20" s="13">
        <v>16</v>
      </c>
      <c r="B20" s="11" t="s">
        <v>15</v>
      </c>
      <c r="C20" s="5">
        <v>47</v>
      </c>
      <c r="D20" s="5">
        <v>37</v>
      </c>
      <c r="E20" s="5">
        <v>19</v>
      </c>
      <c r="F20" s="17">
        <f t="shared" si="0"/>
        <v>10</v>
      </c>
      <c r="G20" s="17">
        <v>35093</v>
      </c>
      <c r="H20" s="17">
        <v>17828</v>
      </c>
      <c r="I20" s="57">
        <v>16833</v>
      </c>
      <c r="J20" s="31">
        <v>16833</v>
      </c>
      <c r="K20" s="31">
        <v>14584</v>
      </c>
      <c r="L20" s="31">
        <v>5458</v>
      </c>
    </row>
    <row r="21" spans="1:12" ht="27.75" customHeight="1">
      <c r="A21" s="13">
        <v>17</v>
      </c>
      <c r="B21" s="11" t="s">
        <v>16</v>
      </c>
      <c r="C21" s="5">
        <v>4</v>
      </c>
      <c r="D21" s="5">
        <v>3</v>
      </c>
      <c r="E21" s="5">
        <v>1</v>
      </c>
      <c r="F21" s="17">
        <f t="shared" si="0"/>
        <v>1</v>
      </c>
      <c r="G21" s="17">
        <v>6194</v>
      </c>
      <c r="H21" s="17">
        <v>4787</v>
      </c>
      <c r="I21" s="57">
        <v>4766</v>
      </c>
      <c r="J21" s="31">
        <v>4766</v>
      </c>
      <c r="K21" s="31">
        <v>2421</v>
      </c>
      <c r="L21" s="31">
        <v>1755</v>
      </c>
    </row>
    <row r="22" spans="1:12" ht="27.75" customHeight="1" thickBot="1">
      <c r="A22" s="42">
        <v>18</v>
      </c>
      <c r="B22" s="43" t="s">
        <v>17</v>
      </c>
      <c r="C22" s="44">
        <v>6</v>
      </c>
      <c r="D22" s="44">
        <v>6</v>
      </c>
      <c r="E22" s="44">
        <v>2</v>
      </c>
      <c r="F22" s="28">
        <f t="shared" si="0"/>
        <v>0</v>
      </c>
      <c r="G22" s="17">
        <v>1329</v>
      </c>
      <c r="H22" s="17">
        <v>637</v>
      </c>
      <c r="I22" s="57">
        <v>633</v>
      </c>
      <c r="J22" s="31">
        <v>633</v>
      </c>
      <c r="K22" s="31">
        <v>627</v>
      </c>
      <c r="L22" s="45">
        <v>559</v>
      </c>
    </row>
    <row r="23" spans="1:12" ht="27.75" customHeight="1" thickBot="1">
      <c r="A23" s="47"/>
      <c r="B23" s="48" t="s">
        <v>18</v>
      </c>
      <c r="C23" s="49">
        <f t="shared" ref="C23:L23" si="1">SUM(C5:C22)</f>
        <v>170</v>
      </c>
      <c r="D23" s="49">
        <f t="shared" si="1"/>
        <v>159</v>
      </c>
      <c r="E23" s="49">
        <f t="shared" si="1"/>
        <v>80</v>
      </c>
      <c r="F23" s="49">
        <f t="shared" si="1"/>
        <v>11</v>
      </c>
      <c r="G23" s="49">
        <f t="shared" si="1"/>
        <v>80612</v>
      </c>
      <c r="H23" s="49">
        <f t="shared" si="1"/>
        <v>39093</v>
      </c>
      <c r="I23" s="49">
        <f t="shared" si="1"/>
        <v>37863</v>
      </c>
      <c r="J23" s="49">
        <f t="shared" si="1"/>
        <v>37863</v>
      </c>
      <c r="K23" s="49">
        <f t="shared" si="1"/>
        <v>31575</v>
      </c>
      <c r="L23" s="50">
        <f t="shared" si="1"/>
        <v>19285</v>
      </c>
    </row>
    <row r="25" spans="1:12" ht="15.75">
      <c r="B25" s="2" t="s">
        <v>21</v>
      </c>
    </row>
    <row r="26" spans="1:12" ht="15.75">
      <c r="B26" s="2" t="s">
        <v>21</v>
      </c>
    </row>
  </sheetData>
  <mergeCells count="11">
    <mergeCell ref="L2:L3"/>
    <mergeCell ref="A1:L1"/>
    <mergeCell ref="A2:A3"/>
    <mergeCell ref="B2:B3"/>
    <mergeCell ref="C2:C3"/>
    <mergeCell ref="E2:E3"/>
    <mergeCell ref="F2:F3"/>
    <mergeCell ref="G2:G3"/>
    <mergeCell ref="H2:H3"/>
    <mergeCell ref="J2:J3"/>
    <mergeCell ref="K2:K3"/>
  </mergeCells>
  <pageMargins left="0.43307086614173229" right="0.27559055118110237" top="0.39370078740157483" bottom="0.35433070866141736" header="0.31496062992125984" footer="0.31496062992125984"/>
  <pageSetup paperSize="9" scale="69" orientation="portrait" verticalDpi="0" r:id="rId1"/>
</worksheet>
</file>

<file path=xl/worksheets/sheet4.xml><?xml version="1.0" encoding="utf-8"?>
<worksheet xmlns="http://schemas.openxmlformats.org/spreadsheetml/2006/main" xmlns:r="http://schemas.openxmlformats.org/officeDocument/2006/relationships">
  <sheetPr>
    <pageSetUpPr fitToPage="1"/>
  </sheetPr>
  <dimension ref="A1:L26"/>
  <sheetViews>
    <sheetView view="pageBreakPreview" zoomScale="85" zoomScaleSheetLayoutView="85" workbookViewId="0">
      <pane xSplit="2" ySplit="2" topLeftCell="C6" activePane="bottomRight" state="frozen"/>
      <selection pane="topRight" activeCell="C1" sqref="C1"/>
      <selection pane="bottomLeft" activeCell="A3" sqref="A3"/>
      <selection pane="bottomRight" activeCell="E20" sqref="E20"/>
    </sheetView>
  </sheetViews>
  <sheetFormatPr defaultRowHeight="15"/>
  <cols>
    <col min="1" max="1" width="6.85546875" customWidth="1"/>
    <col min="2" max="2" width="19" customWidth="1"/>
    <col min="3" max="6" width="12.28515625" customWidth="1"/>
    <col min="7" max="7" width="13.5703125" customWidth="1"/>
    <col min="8" max="8" width="12.5703125" customWidth="1"/>
    <col min="9" max="9" width="66.7109375" hidden="1" customWidth="1"/>
    <col min="10" max="10" width="13.28515625" customWidth="1"/>
    <col min="11" max="11" width="11.5703125" customWidth="1"/>
    <col min="12" max="12" width="12.28515625" customWidth="1"/>
  </cols>
  <sheetData>
    <row r="1" spans="1:12" ht="77.25" customHeight="1" thickBot="1">
      <c r="A1" s="64" t="s">
        <v>101</v>
      </c>
      <c r="B1" s="64"/>
      <c r="C1" s="64"/>
      <c r="D1" s="64"/>
      <c r="E1" s="64"/>
      <c r="F1" s="64"/>
      <c r="G1" s="64"/>
      <c r="H1" s="64"/>
      <c r="I1" s="64"/>
      <c r="J1" s="64"/>
      <c r="K1" s="64"/>
      <c r="L1" s="64"/>
    </row>
    <row r="2" spans="1:12" ht="90.75" customHeight="1">
      <c r="A2" s="65" t="s">
        <v>0</v>
      </c>
      <c r="B2" s="67" t="s">
        <v>1</v>
      </c>
      <c r="C2" s="67" t="s">
        <v>39</v>
      </c>
      <c r="D2" s="53" t="s">
        <v>83</v>
      </c>
      <c r="E2" s="67" t="s">
        <v>84</v>
      </c>
      <c r="F2" s="69" t="s">
        <v>85</v>
      </c>
      <c r="G2" s="67" t="s">
        <v>24</v>
      </c>
      <c r="H2" s="67" t="s">
        <v>71</v>
      </c>
      <c r="I2" s="19" t="s">
        <v>22</v>
      </c>
      <c r="J2" s="67" t="s">
        <v>72</v>
      </c>
      <c r="K2" s="71" t="s">
        <v>43</v>
      </c>
      <c r="L2" s="62" t="s">
        <v>82</v>
      </c>
    </row>
    <row r="3" spans="1:12" ht="33" customHeight="1" thickBot="1">
      <c r="A3" s="66"/>
      <c r="B3" s="68"/>
      <c r="C3" s="68"/>
      <c r="D3" s="54"/>
      <c r="E3" s="68"/>
      <c r="F3" s="70"/>
      <c r="G3" s="68"/>
      <c r="H3" s="68"/>
      <c r="I3" s="20"/>
      <c r="J3" s="68"/>
      <c r="K3" s="72"/>
      <c r="L3" s="63"/>
    </row>
    <row r="4" spans="1:12" ht="33" customHeight="1" thickBot="1">
      <c r="A4" s="37" t="s">
        <v>87</v>
      </c>
      <c r="B4" s="38" t="s">
        <v>88</v>
      </c>
      <c r="C4" s="38" t="s">
        <v>89</v>
      </c>
      <c r="D4" s="38" t="s">
        <v>90</v>
      </c>
      <c r="E4" s="38" t="s">
        <v>91</v>
      </c>
      <c r="F4" s="38" t="s">
        <v>92</v>
      </c>
      <c r="G4" s="38" t="s">
        <v>93</v>
      </c>
      <c r="H4" s="38" t="s">
        <v>94</v>
      </c>
      <c r="I4" s="39"/>
      <c r="J4" s="38" t="s">
        <v>95</v>
      </c>
      <c r="K4" s="40" t="s">
        <v>96</v>
      </c>
      <c r="L4" s="41" t="s">
        <v>97</v>
      </c>
    </row>
    <row r="5" spans="1:12" ht="27.75" customHeight="1">
      <c r="A5" s="14">
        <v>1</v>
      </c>
      <c r="B5" s="15" t="s">
        <v>2</v>
      </c>
      <c r="C5" s="17">
        <v>5</v>
      </c>
      <c r="D5" s="17">
        <v>5</v>
      </c>
      <c r="E5" s="17">
        <v>2</v>
      </c>
      <c r="F5" s="17">
        <f>C5-D5</f>
        <v>0</v>
      </c>
      <c r="G5" s="57">
        <v>2024</v>
      </c>
      <c r="H5" s="57">
        <v>1982</v>
      </c>
      <c r="I5" s="57">
        <v>1963</v>
      </c>
      <c r="J5" s="31">
        <v>1963</v>
      </c>
      <c r="K5" s="31">
        <v>1562</v>
      </c>
      <c r="L5" s="35">
        <v>1333</v>
      </c>
    </row>
    <row r="6" spans="1:12" ht="27.75" customHeight="1">
      <c r="A6" s="13">
        <v>2</v>
      </c>
      <c r="B6" s="11" t="s">
        <v>19</v>
      </c>
      <c r="C6" s="5">
        <v>3</v>
      </c>
      <c r="D6" s="28">
        <v>3</v>
      </c>
      <c r="E6" s="28">
        <v>0</v>
      </c>
      <c r="F6" s="17">
        <f t="shared" ref="F6:F22" si="0">C6-D6</f>
        <v>0</v>
      </c>
      <c r="G6" s="17">
        <v>876</v>
      </c>
      <c r="H6" s="17">
        <v>542</v>
      </c>
      <c r="I6" s="57">
        <v>542</v>
      </c>
      <c r="J6" s="31">
        <v>542</v>
      </c>
      <c r="K6" s="31">
        <v>542</v>
      </c>
      <c r="L6" s="31">
        <v>538</v>
      </c>
    </row>
    <row r="7" spans="1:12" ht="27.75" customHeight="1">
      <c r="A7" s="13">
        <v>3</v>
      </c>
      <c r="B7" s="11" t="s">
        <v>3</v>
      </c>
      <c r="C7" s="5">
        <v>16</v>
      </c>
      <c r="D7" s="5">
        <v>16</v>
      </c>
      <c r="E7" s="5">
        <v>16</v>
      </c>
      <c r="F7" s="17">
        <f t="shared" si="0"/>
        <v>0</v>
      </c>
      <c r="G7" s="17">
        <v>4757</v>
      </c>
      <c r="H7" s="17">
        <v>0</v>
      </c>
      <c r="I7" s="57"/>
      <c r="J7" s="31"/>
      <c r="K7" s="31"/>
      <c r="L7" s="31"/>
    </row>
    <row r="8" spans="1:12" ht="27.75" customHeight="1">
      <c r="A8" s="13">
        <v>4</v>
      </c>
      <c r="B8" s="11" t="s">
        <v>4</v>
      </c>
      <c r="C8" s="5">
        <v>4</v>
      </c>
      <c r="D8" s="5">
        <v>4</v>
      </c>
      <c r="E8" s="5">
        <v>1</v>
      </c>
      <c r="F8" s="17">
        <f t="shared" si="0"/>
        <v>0</v>
      </c>
      <c r="G8" s="17">
        <v>291</v>
      </c>
      <c r="H8" s="17">
        <v>108</v>
      </c>
      <c r="I8" s="57">
        <v>108</v>
      </c>
      <c r="J8" s="31">
        <v>108</v>
      </c>
      <c r="K8" s="31">
        <v>108</v>
      </c>
      <c r="L8" s="31">
        <v>96</v>
      </c>
    </row>
    <row r="9" spans="1:12" ht="27.75" customHeight="1">
      <c r="A9" s="13">
        <v>5</v>
      </c>
      <c r="B9" s="11" t="s">
        <v>5</v>
      </c>
      <c r="C9" s="5">
        <v>5</v>
      </c>
      <c r="D9" s="5">
        <v>5</v>
      </c>
      <c r="E9" s="5">
        <v>5</v>
      </c>
      <c r="F9" s="17">
        <f t="shared" si="0"/>
        <v>0</v>
      </c>
      <c r="G9" s="17">
        <v>1221</v>
      </c>
      <c r="H9" s="17">
        <v>0</v>
      </c>
      <c r="I9" s="57"/>
      <c r="J9" s="31"/>
      <c r="K9" s="31"/>
      <c r="L9" s="31"/>
    </row>
    <row r="10" spans="1:12" ht="27.75" customHeight="1">
      <c r="A10" s="13">
        <v>6</v>
      </c>
      <c r="B10" s="11" t="s">
        <v>6</v>
      </c>
      <c r="C10" s="5">
        <v>7</v>
      </c>
      <c r="D10" s="5">
        <v>7</v>
      </c>
      <c r="E10" s="5">
        <v>7</v>
      </c>
      <c r="F10" s="17">
        <f t="shared" si="0"/>
        <v>0</v>
      </c>
      <c r="G10" s="17">
        <v>254</v>
      </c>
      <c r="H10" s="17">
        <v>0</v>
      </c>
      <c r="I10" s="57"/>
      <c r="J10" s="31"/>
      <c r="K10" s="31"/>
      <c r="L10" s="31"/>
    </row>
    <row r="11" spans="1:12" ht="27.75" customHeight="1">
      <c r="A11" s="13">
        <v>7</v>
      </c>
      <c r="B11" s="11" t="s">
        <v>7</v>
      </c>
      <c r="C11" s="5">
        <v>3</v>
      </c>
      <c r="D11" s="5">
        <v>3</v>
      </c>
      <c r="E11" s="5">
        <v>1</v>
      </c>
      <c r="F11" s="17">
        <f t="shared" si="0"/>
        <v>0</v>
      </c>
      <c r="G11" s="17">
        <v>246</v>
      </c>
      <c r="H11" s="17">
        <v>201</v>
      </c>
      <c r="I11" s="57">
        <v>199</v>
      </c>
      <c r="J11" s="31">
        <v>199</v>
      </c>
      <c r="K11" s="31">
        <v>131</v>
      </c>
      <c r="L11" s="31">
        <v>108</v>
      </c>
    </row>
    <row r="12" spans="1:12" ht="27.75" customHeight="1">
      <c r="A12" s="13">
        <v>8</v>
      </c>
      <c r="B12" s="11" t="s">
        <v>8</v>
      </c>
      <c r="C12" s="5">
        <v>6</v>
      </c>
      <c r="D12" s="5">
        <v>6</v>
      </c>
      <c r="E12" s="5">
        <v>0</v>
      </c>
      <c r="F12" s="17">
        <f t="shared" si="0"/>
        <v>0</v>
      </c>
      <c r="G12" s="17">
        <v>1803</v>
      </c>
      <c r="H12" s="17">
        <v>1754</v>
      </c>
      <c r="I12" s="57">
        <v>1728</v>
      </c>
      <c r="J12" s="31">
        <v>1728</v>
      </c>
      <c r="K12" s="31">
        <v>1265</v>
      </c>
      <c r="L12" s="31">
        <v>818</v>
      </c>
    </row>
    <row r="13" spans="1:12" ht="27.75" customHeight="1">
      <c r="A13" s="13">
        <v>9</v>
      </c>
      <c r="B13" s="11" t="s">
        <v>20</v>
      </c>
      <c r="C13" s="5">
        <v>4</v>
      </c>
      <c r="D13" s="5">
        <v>4</v>
      </c>
      <c r="E13" s="5">
        <v>0</v>
      </c>
      <c r="F13" s="17">
        <f t="shared" si="0"/>
        <v>0</v>
      </c>
      <c r="G13" s="17">
        <v>916</v>
      </c>
      <c r="H13" s="17">
        <v>600</v>
      </c>
      <c r="I13" s="57">
        <v>598</v>
      </c>
      <c r="J13" s="31">
        <v>598</v>
      </c>
      <c r="K13" s="31">
        <v>543</v>
      </c>
      <c r="L13" s="31">
        <v>504</v>
      </c>
    </row>
    <row r="14" spans="1:12" ht="27.75" customHeight="1">
      <c r="A14" s="13">
        <v>10</v>
      </c>
      <c r="B14" s="11" t="s">
        <v>9</v>
      </c>
      <c r="C14" s="5">
        <v>14</v>
      </c>
      <c r="D14" s="5">
        <v>14</v>
      </c>
      <c r="E14" s="5">
        <v>7</v>
      </c>
      <c r="F14" s="17">
        <f t="shared" si="0"/>
        <v>0</v>
      </c>
      <c r="G14" s="17">
        <v>8572</v>
      </c>
      <c r="H14" s="17">
        <v>562</v>
      </c>
      <c r="I14" s="57">
        <v>518</v>
      </c>
      <c r="J14" s="31">
        <v>518</v>
      </c>
      <c r="K14" s="31">
        <v>386</v>
      </c>
      <c r="L14" s="31">
        <v>305</v>
      </c>
    </row>
    <row r="15" spans="1:12" ht="27.75" customHeight="1">
      <c r="A15" s="13">
        <v>11</v>
      </c>
      <c r="B15" s="11" t="s">
        <v>10</v>
      </c>
      <c r="C15" s="5">
        <v>14</v>
      </c>
      <c r="D15" s="5">
        <v>14</v>
      </c>
      <c r="E15" s="5">
        <v>0</v>
      </c>
      <c r="F15" s="17">
        <f t="shared" si="0"/>
        <v>0</v>
      </c>
      <c r="G15" s="17">
        <v>7298</v>
      </c>
      <c r="H15" s="17">
        <v>7298</v>
      </c>
      <c r="I15" s="57">
        <v>7250</v>
      </c>
      <c r="J15" s="31">
        <v>7250</v>
      </c>
      <c r="K15" s="31">
        <v>6495</v>
      </c>
      <c r="L15" s="31">
        <v>4605</v>
      </c>
    </row>
    <row r="16" spans="1:12" ht="27.75" customHeight="1">
      <c r="A16" s="13">
        <v>12</v>
      </c>
      <c r="B16" s="11" t="s">
        <v>11</v>
      </c>
      <c r="C16" s="5">
        <v>4</v>
      </c>
      <c r="D16" s="5">
        <v>4</v>
      </c>
      <c r="E16" s="5">
        <v>2</v>
      </c>
      <c r="F16" s="17">
        <f t="shared" si="0"/>
        <v>0</v>
      </c>
      <c r="G16" s="17">
        <v>636</v>
      </c>
      <c r="H16" s="17">
        <v>142</v>
      </c>
      <c r="I16" s="57">
        <v>142</v>
      </c>
      <c r="J16" s="31">
        <v>142</v>
      </c>
      <c r="K16" s="31">
        <v>142</v>
      </c>
      <c r="L16" s="31">
        <v>125</v>
      </c>
    </row>
    <row r="17" spans="1:12" ht="27.75" customHeight="1">
      <c r="A17" s="13">
        <v>13</v>
      </c>
      <c r="B17" s="11" t="s">
        <v>12</v>
      </c>
      <c r="C17" s="5">
        <v>20</v>
      </c>
      <c r="D17" s="5">
        <v>20</v>
      </c>
      <c r="E17" s="5">
        <v>12</v>
      </c>
      <c r="F17" s="17">
        <f t="shared" si="0"/>
        <v>0</v>
      </c>
      <c r="G17" s="17">
        <v>7381</v>
      </c>
      <c r="H17" s="17">
        <v>2590</v>
      </c>
      <c r="I17" s="57">
        <v>2525</v>
      </c>
      <c r="J17" s="31">
        <v>2525</v>
      </c>
      <c r="K17" s="31">
        <v>2463</v>
      </c>
      <c r="L17" s="31">
        <v>2037</v>
      </c>
    </row>
    <row r="18" spans="1:12" ht="27.75" customHeight="1">
      <c r="A18" s="13">
        <v>14</v>
      </c>
      <c r="B18" s="11" t="s">
        <v>13</v>
      </c>
      <c r="C18" s="5">
        <v>6</v>
      </c>
      <c r="D18" s="5">
        <v>6</v>
      </c>
      <c r="E18" s="5">
        <v>3</v>
      </c>
      <c r="F18" s="17">
        <f t="shared" si="0"/>
        <v>0</v>
      </c>
      <c r="G18" s="17">
        <v>1433</v>
      </c>
      <c r="H18" s="17">
        <v>62</v>
      </c>
      <c r="I18" s="57">
        <v>58</v>
      </c>
      <c r="J18" s="31">
        <v>58</v>
      </c>
      <c r="K18" s="31">
        <v>47</v>
      </c>
      <c r="L18" s="31">
        <v>34</v>
      </c>
    </row>
    <row r="19" spans="1:12" ht="27.75" customHeight="1">
      <c r="A19" s="13">
        <v>15</v>
      </c>
      <c r="B19" s="11" t="s">
        <v>14</v>
      </c>
      <c r="C19" s="5">
        <v>2</v>
      </c>
      <c r="D19" s="5">
        <v>2</v>
      </c>
      <c r="E19" s="5">
        <v>2</v>
      </c>
      <c r="F19" s="17">
        <f t="shared" si="0"/>
        <v>0</v>
      </c>
      <c r="G19" s="17">
        <v>288</v>
      </c>
      <c r="H19" s="17">
        <v>0</v>
      </c>
      <c r="I19" s="57"/>
      <c r="J19" s="31"/>
      <c r="K19" s="31"/>
      <c r="L19" s="31"/>
    </row>
    <row r="20" spans="1:12" ht="27.75" customHeight="1">
      <c r="A20" s="13">
        <v>16</v>
      </c>
      <c r="B20" s="11" t="s">
        <v>15</v>
      </c>
      <c r="C20" s="5">
        <v>47</v>
      </c>
      <c r="D20" s="5">
        <v>36</v>
      </c>
      <c r="E20" s="5">
        <v>18</v>
      </c>
      <c r="F20" s="17">
        <f t="shared" si="0"/>
        <v>11</v>
      </c>
      <c r="G20" s="17">
        <v>34041</v>
      </c>
      <c r="H20" s="17">
        <v>17828</v>
      </c>
      <c r="I20" s="57">
        <v>16833</v>
      </c>
      <c r="J20" s="31">
        <v>16833</v>
      </c>
      <c r="K20" s="31">
        <v>14134</v>
      </c>
      <c r="L20" s="31">
        <v>4968</v>
      </c>
    </row>
    <row r="21" spans="1:12" ht="27.75" customHeight="1">
      <c r="A21" s="13">
        <v>17</v>
      </c>
      <c r="B21" s="11" t="s">
        <v>16</v>
      </c>
      <c r="C21" s="5">
        <v>4</v>
      </c>
      <c r="D21" s="5">
        <v>3</v>
      </c>
      <c r="E21" s="5">
        <v>1</v>
      </c>
      <c r="F21" s="17">
        <f t="shared" si="0"/>
        <v>1</v>
      </c>
      <c r="G21" s="17">
        <v>6194</v>
      </c>
      <c r="H21" s="17">
        <v>4787</v>
      </c>
      <c r="I21" s="57">
        <v>4766</v>
      </c>
      <c r="J21" s="31">
        <v>4766</v>
      </c>
      <c r="K21" s="31">
        <v>2414</v>
      </c>
      <c r="L21" s="31">
        <v>1755</v>
      </c>
    </row>
    <row r="22" spans="1:12" ht="27.75" customHeight="1" thickBot="1">
      <c r="A22" s="42">
        <v>18</v>
      </c>
      <c r="B22" s="43" t="s">
        <v>17</v>
      </c>
      <c r="C22" s="44">
        <v>6</v>
      </c>
      <c r="D22" s="44">
        <v>6</v>
      </c>
      <c r="E22" s="44">
        <v>2</v>
      </c>
      <c r="F22" s="28">
        <f t="shared" si="0"/>
        <v>0</v>
      </c>
      <c r="G22" s="17">
        <v>1329</v>
      </c>
      <c r="H22" s="17">
        <v>637</v>
      </c>
      <c r="I22" s="57">
        <v>633</v>
      </c>
      <c r="J22" s="31">
        <v>633</v>
      </c>
      <c r="K22" s="31">
        <v>627</v>
      </c>
      <c r="L22" s="45">
        <v>555</v>
      </c>
    </row>
    <row r="23" spans="1:12" ht="27.75" customHeight="1" thickBot="1">
      <c r="A23" s="47"/>
      <c r="B23" s="48" t="s">
        <v>18</v>
      </c>
      <c r="C23" s="49">
        <f t="shared" ref="C23:L23" si="1">SUM(C5:C22)</f>
        <v>170</v>
      </c>
      <c r="D23" s="49">
        <f t="shared" si="1"/>
        <v>158</v>
      </c>
      <c r="E23" s="49">
        <f t="shared" si="1"/>
        <v>79</v>
      </c>
      <c r="F23" s="49">
        <f t="shared" si="1"/>
        <v>12</v>
      </c>
      <c r="G23" s="49">
        <f t="shared" si="1"/>
        <v>79560</v>
      </c>
      <c r="H23" s="49">
        <f t="shared" si="1"/>
        <v>39093</v>
      </c>
      <c r="I23" s="49">
        <f t="shared" si="1"/>
        <v>37863</v>
      </c>
      <c r="J23" s="49">
        <f t="shared" si="1"/>
        <v>37863</v>
      </c>
      <c r="K23" s="49">
        <f t="shared" si="1"/>
        <v>30859</v>
      </c>
      <c r="L23" s="50">
        <f t="shared" si="1"/>
        <v>17781</v>
      </c>
    </row>
    <row r="25" spans="1:12" ht="15.75">
      <c r="B25" s="2" t="s">
        <v>21</v>
      </c>
    </row>
    <row r="26" spans="1:12" ht="15.75">
      <c r="B26" s="2" t="s">
        <v>21</v>
      </c>
    </row>
  </sheetData>
  <mergeCells count="11">
    <mergeCell ref="L2:L3"/>
    <mergeCell ref="A1:L1"/>
    <mergeCell ref="A2:A3"/>
    <mergeCell ref="B2:B3"/>
    <mergeCell ref="C2:C3"/>
    <mergeCell ref="E2:E3"/>
    <mergeCell ref="F2:F3"/>
    <mergeCell ref="G2:G3"/>
    <mergeCell ref="H2:H3"/>
    <mergeCell ref="J2:J3"/>
    <mergeCell ref="K2:K3"/>
  </mergeCells>
  <pageMargins left="0.43307086614173229" right="0.27559055118110237" top="0.39370078740157483" bottom="0.35433070866141736" header="0.31496062992125984" footer="0.31496062992125984"/>
  <pageSetup paperSize="9" scale="69" orientation="portrait" verticalDpi="0" r:id="rId1"/>
</worksheet>
</file>

<file path=xl/worksheets/sheet5.xml><?xml version="1.0" encoding="utf-8"?>
<worksheet xmlns="http://schemas.openxmlformats.org/spreadsheetml/2006/main" xmlns:r="http://schemas.openxmlformats.org/officeDocument/2006/relationships">
  <sheetPr>
    <pageSetUpPr fitToPage="1"/>
  </sheetPr>
  <dimension ref="A1:L26"/>
  <sheetViews>
    <sheetView view="pageBreakPreview" zoomScale="85" zoomScaleSheetLayoutView="85" workbookViewId="0">
      <pane xSplit="2" ySplit="2" topLeftCell="C3" activePane="bottomRight" state="frozen"/>
      <selection pane="topRight" activeCell="C1" sqref="C1"/>
      <selection pane="bottomLeft" activeCell="A3" sqref="A3"/>
      <selection pane="bottomRight" activeCell="H6" sqref="H6"/>
    </sheetView>
  </sheetViews>
  <sheetFormatPr defaultRowHeight="15"/>
  <cols>
    <col min="1" max="1" width="6.85546875" customWidth="1"/>
    <col min="2" max="2" width="19" customWidth="1"/>
    <col min="3" max="6" width="12.28515625" customWidth="1"/>
    <col min="7" max="7" width="13.5703125" customWidth="1"/>
    <col min="8" max="8" width="12.5703125" customWidth="1"/>
    <col min="9" max="9" width="66.7109375" hidden="1" customWidth="1"/>
    <col min="10" max="10" width="13.28515625" customWidth="1"/>
    <col min="11" max="11" width="11.5703125" customWidth="1"/>
    <col min="12" max="12" width="12.28515625" customWidth="1"/>
  </cols>
  <sheetData>
    <row r="1" spans="1:12" ht="77.25" customHeight="1" thickBot="1">
      <c r="A1" s="64" t="s">
        <v>100</v>
      </c>
      <c r="B1" s="64"/>
      <c r="C1" s="64"/>
      <c r="D1" s="64"/>
      <c r="E1" s="64"/>
      <c r="F1" s="64"/>
      <c r="G1" s="64"/>
      <c r="H1" s="64"/>
      <c r="I1" s="64"/>
      <c r="J1" s="64"/>
      <c r="K1" s="64"/>
      <c r="L1" s="64"/>
    </row>
    <row r="2" spans="1:12" ht="63.75" customHeight="1">
      <c r="A2" s="65" t="s">
        <v>0</v>
      </c>
      <c r="B2" s="67" t="s">
        <v>1</v>
      </c>
      <c r="C2" s="67" t="s">
        <v>39</v>
      </c>
      <c r="D2" s="51" t="s">
        <v>83</v>
      </c>
      <c r="E2" s="67" t="s">
        <v>84</v>
      </c>
      <c r="F2" s="69" t="s">
        <v>85</v>
      </c>
      <c r="G2" s="67" t="s">
        <v>24</v>
      </c>
      <c r="H2" s="67" t="s">
        <v>71</v>
      </c>
      <c r="I2" s="19" t="s">
        <v>22</v>
      </c>
      <c r="J2" s="67" t="s">
        <v>72</v>
      </c>
      <c r="K2" s="71" t="s">
        <v>43</v>
      </c>
      <c r="L2" s="62" t="s">
        <v>82</v>
      </c>
    </row>
    <row r="3" spans="1:12" ht="33" customHeight="1" thickBot="1">
      <c r="A3" s="66"/>
      <c r="B3" s="68"/>
      <c r="C3" s="68"/>
      <c r="D3" s="52"/>
      <c r="E3" s="68"/>
      <c r="F3" s="70"/>
      <c r="G3" s="68"/>
      <c r="H3" s="68"/>
      <c r="I3" s="20"/>
      <c r="J3" s="68"/>
      <c r="K3" s="72"/>
      <c r="L3" s="63"/>
    </row>
    <row r="4" spans="1:12" ht="33" customHeight="1" thickBot="1">
      <c r="A4" s="37" t="s">
        <v>87</v>
      </c>
      <c r="B4" s="38" t="s">
        <v>88</v>
      </c>
      <c r="C4" s="38" t="s">
        <v>89</v>
      </c>
      <c r="D4" s="38" t="s">
        <v>90</v>
      </c>
      <c r="E4" s="38" t="s">
        <v>91</v>
      </c>
      <c r="F4" s="38" t="s">
        <v>92</v>
      </c>
      <c r="G4" s="38" t="s">
        <v>93</v>
      </c>
      <c r="H4" s="38" t="s">
        <v>94</v>
      </c>
      <c r="I4" s="39"/>
      <c r="J4" s="38" t="s">
        <v>95</v>
      </c>
      <c r="K4" s="40" t="s">
        <v>96</v>
      </c>
      <c r="L4" s="41" t="s">
        <v>97</v>
      </c>
    </row>
    <row r="5" spans="1:12" ht="27.75" customHeight="1">
      <c r="A5" s="14">
        <v>1</v>
      </c>
      <c r="B5" s="15" t="s">
        <v>2</v>
      </c>
      <c r="C5" s="17">
        <v>5</v>
      </c>
      <c r="D5" s="17">
        <v>5</v>
      </c>
      <c r="E5" s="17">
        <v>2</v>
      </c>
      <c r="F5" s="17">
        <f>C5-D5</f>
        <v>0</v>
      </c>
      <c r="G5" s="35">
        <v>2024</v>
      </c>
      <c r="H5" s="35">
        <v>1982</v>
      </c>
      <c r="I5" s="35">
        <v>1960</v>
      </c>
      <c r="J5" s="31">
        <v>1963</v>
      </c>
      <c r="K5" s="36">
        <v>1562</v>
      </c>
      <c r="L5" s="35">
        <v>1333</v>
      </c>
    </row>
    <row r="6" spans="1:12" ht="27.75" customHeight="1">
      <c r="A6" s="13">
        <v>2</v>
      </c>
      <c r="B6" s="11" t="s">
        <v>19</v>
      </c>
      <c r="C6" s="5">
        <v>3</v>
      </c>
      <c r="D6" s="28">
        <v>3</v>
      </c>
      <c r="E6" s="28">
        <v>0</v>
      </c>
      <c r="F6" s="17">
        <f t="shared" ref="F6:F22" si="0">C6-D6</f>
        <v>0</v>
      </c>
      <c r="G6" s="31">
        <v>876</v>
      </c>
      <c r="H6" s="31">
        <v>542</v>
      </c>
      <c r="I6" s="31">
        <v>542</v>
      </c>
      <c r="J6" s="31">
        <v>542</v>
      </c>
      <c r="K6" s="32">
        <v>542</v>
      </c>
      <c r="L6" s="31">
        <v>538</v>
      </c>
    </row>
    <row r="7" spans="1:12" ht="27.75" customHeight="1">
      <c r="A7" s="13">
        <v>3</v>
      </c>
      <c r="B7" s="11" t="s">
        <v>3</v>
      </c>
      <c r="C7" s="5">
        <v>16</v>
      </c>
      <c r="D7" s="5">
        <v>16</v>
      </c>
      <c r="E7" s="5">
        <v>16</v>
      </c>
      <c r="F7" s="17">
        <f t="shared" si="0"/>
        <v>0</v>
      </c>
      <c r="G7" s="31">
        <v>4757</v>
      </c>
      <c r="H7" s="31">
        <v>0</v>
      </c>
      <c r="I7" s="31"/>
      <c r="J7" s="31"/>
      <c r="K7" s="32"/>
      <c r="L7" s="31"/>
    </row>
    <row r="8" spans="1:12" ht="27.75" customHeight="1">
      <c r="A8" s="13">
        <v>4</v>
      </c>
      <c r="B8" s="11" t="s">
        <v>4</v>
      </c>
      <c r="C8" s="5">
        <v>4</v>
      </c>
      <c r="D8" s="5">
        <v>4</v>
      </c>
      <c r="E8" s="5">
        <v>1</v>
      </c>
      <c r="F8" s="17">
        <f t="shared" si="0"/>
        <v>0</v>
      </c>
      <c r="G8" s="31">
        <v>291</v>
      </c>
      <c r="H8" s="31">
        <v>108</v>
      </c>
      <c r="I8" s="31">
        <v>108</v>
      </c>
      <c r="J8" s="31">
        <v>108</v>
      </c>
      <c r="K8" s="32">
        <v>108</v>
      </c>
      <c r="L8" s="31">
        <v>96</v>
      </c>
    </row>
    <row r="9" spans="1:12" ht="27.75" customHeight="1">
      <c r="A9" s="13">
        <v>5</v>
      </c>
      <c r="B9" s="11" t="s">
        <v>5</v>
      </c>
      <c r="C9" s="5">
        <v>5</v>
      </c>
      <c r="D9" s="5">
        <v>5</v>
      </c>
      <c r="E9" s="5">
        <v>5</v>
      </c>
      <c r="F9" s="17">
        <f t="shared" si="0"/>
        <v>0</v>
      </c>
      <c r="G9" s="31">
        <v>1221</v>
      </c>
      <c r="H9" s="31">
        <v>0</v>
      </c>
      <c r="I9" s="31"/>
      <c r="J9" s="31"/>
      <c r="K9" s="32"/>
      <c r="L9" s="31"/>
    </row>
    <row r="10" spans="1:12" ht="27.75" customHeight="1">
      <c r="A10" s="13">
        <v>6</v>
      </c>
      <c r="B10" s="11" t="s">
        <v>6</v>
      </c>
      <c r="C10" s="5">
        <v>7</v>
      </c>
      <c r="D10" s="5">
        <v>7</v>
      </c>
      <c r="E10" s="5">
        <v>7</v>
      </c>
      <c r="F10" s="17">
        <f t="shared" si="0"/>
        <v>0</v>
      </c>
      <c r="G10" s="31">
        <v>254</v>
      </c>
      <c r="H10" s="31">
        <v>0</v>
      </c>
      <c r="I10" s="31"/>
      <c r="J10" s="31"/>
      <c r="K10" s="32"/>
      <c r="L10" s="31"/>
    </row>
    <row r="11" spans="1:12" ht="27.75" customHeight="1">
      <c r="A11" s="13">
        <v>7</v>
      </c>
      <c r="B11" s="11" t="s">
        <v>7</v>
      </c>
      <c r="C11" s="5">
        <v>3</v>
      </c>
      <c r="D11" s="5">
        <v>3</v>
      </c>
      <c r="E11" s="5">
        <v>1</v>
      </c>
      <c r="F11" s="17">
        <f t="shared" si="0"/>
        <v>0</v>
      </c>
      <c r="G11" s="31">
        <v>246</v>
      </c>
      <c r="H11" s="31">
        <v>201</v>
      </c>
      <c r="I11" s="31">
        <v>199</v>
      </c>
      <c r="J11" s="31">
        <v>199</v>
      </c>
      <c r="K11" s="32">
        <v>131</v>
      </c>
      <c r="L11" s="31">
        <v>108</v>
      </c>
    </row>
    <row r="12" spans="1:12" ht="27.75" customHeight="1">
      <c r="A12" s="13">
        <v>8</v>
      </c>
      <c r="B12" s="11" t="s">
        <v>8</v>
      </c>
      <c r="C12" s="5">
        <v>6</v>
      </c>
      <c r="D12" s="5">
        <v>6</v>
      </c>
      <c r="E12" s="5">
        <v>0</v>
      </c>
      <c r="F12" s="17">
        <f t="shared" si="0"/>
        <v>0</v>
      </c>
      <c r="G12" s="31">
        <v>1791</v>
      </c>
      <c r="H12" s="31">
        <v>1742</v>
      </c>
      <c r="I12" s="31">
        <v>1713</v>
      </c>
      <c r="J12" s="31">
        <v>1716</v>
      </c>
      <c r="K12" s="32">
        <v>1265</v>
      </c>
      <c r="L12" s="31">
        <v>818</v>
      </c>
    </row>
    <row r="13" spans="1:12" ht="27.75" customHeight="1">
      <c r="A13" s="13">
        <v>9</v>
      </c>
      <c r="B13" s="11" t="s">
        <v>20</v>
      </c>
      <c r="C13" s="5">
        <v>4</v>
      </c>
      <c r="D13" s="5">
        <v>4</v>
      </c>
      <c r="E13" s="5">
        <v>0</v>
      </c>
      <c r="F13" s="17">
        <f t="shared" si="0"/>
        <v>0</v>
      </c>
      <c r="G13" s="31">
        <v>916</v>
      </c>
      <c r="H13" s="31">
        <v>600</v>
      </c>
      <c r="I13" s="31">
        <v>598</v>
      </c>
      <c r="J13" s="31">
        <v>598</v>
      </c>
      <c r="K13" s="32">
        <v>543</v>
      </c>
      <c r="L13" s="31">
        <v>504</v>
      </c>
    </row>
    <row r="14" spans="1:12" ht="27.75" customHeight="1">
      <c r="A14" s="13">
        <v>10</v>
      </c>
      <c r="B14" s="11" t="s">
        <v>9</v>
      </c>
      <c r="C14" s="5">
        <v>14</v>
      </c>
      <c r="D14" s="5">
        <v>14</v>
      </c>
      <c r="E14" s="5">
        <v>7</v>
      </c>
      <c r="F14" s="17">
        <f t="shared" si="0"/>
        <v>0</v>
      </c>
      <c r="G14" s="31">
        <v>8572</v>
      </c>
      <c r="H14" s="31">
        <v>562</v>
      </c>
      <c r="I14" s="31">
        <v>1095</v>
      </c>
      <c r="J14" s="31">
        <v>518</v>
      </c>
      <c r="K14" s="32">
        <v>386</v>
      </c>
      <c r="L14" s="31">
        <v>305</v>
      </c>
    </row>
    <row r="15" spans="1:12" ht="27.75" customHeight="1">
      <c r="A15" s="13">
        <v>11</v>
      </c>
      <c r="B15" s="11" t="s">
        <v>10</v>
      </c>
      <c r="C15" s="5">
        <v>14</v>
      </c>
      <c r="D15" s="5">
        <v>14</v>
      </c>
      <c r="E15" s="5">
        <v>0</v>
      </c>
      <c r="F15" s="17">
        <f t="shared" si="0"/>
        <v>0</v>
      </c>
      <c r="G15" s="31">
        <v>6387</v>
      </c>
      <c r="H15" s="31">
        <v>6387</v>
      </c>
      <c r="I15" s="31">
        <v>6378</v>
      </c>
      <c r="J15" s="31">
        <v>6319</v>
      </c>
      <c r="K15" s="32">
        <v>5842</v>
      </c>
      <c r="L15" s="31">
        <v>4605</v>
      </c>
    </row>
    <row r="16" spans="1:12" ht="27.75" customHeight="1">
      <c r="A16" s="13">
        <v>12</v>
      </c>
      <c r="B16" s="11" t="s">
        <v>11</v>
      </c>
      <c r="C16" s="5">
        <v>4</v>
      </c>
      <c r="D16" s="5">
        <v>4</v>
      </c>
      <c r="E16" s="5">
        <v>2</v>
      </c>
      <c r="F16" s="17">
        <f t="shared" si="0"/>
        <v>0</v>
      </c>
      <c r="G16" s="31">
        <v>636</v>
      </c>
      <c r="H16" s="31">
        <v>142</v>
      </c>
      <c r="I16" s="31">
        <v>142</v>
      </c>
      <c r="J16" s="31">
        <v>142</v>
      </c>
      <c r="K16" s="32">
        <v>142</v>
      </c>
      <c r="L16" s="31">
        <v>125</v>
      </c>
    </row>
    <row r="17" spans="1:12" ht="27.75" customHeight="1">
      <c r="A17" s="13">
        <v>13</v>
      </c>
      <c r="B17" s="11" t="s">
        <v>12</v>
      </c>
      <c r="C17" s="5">
        <v>20</v>
      </c>
      <c r="D17" s="5">
        <v>20</v>
      </c>
      <c r="E17" s="5">
        <v>12</v>
      </c>
      <c r="F17" s="17">
        <f t="shared" si="0"/>
        <v>0</v>
      </c>
      <c r="G17" s="31">
        <v>7381</v>
      </c>
      <c r="H17" s="31">
        <v>2590</v>
      </c>
      <c r="I17" s="31">
        <v>2531</v>
      </c>
      <c r="J17" s="31">
        <v>2525</v>
      </c>
      <c r="K17" s="32">
        <v>2463</v>
      </c>
      <c r="L17" s="31">
        <v>2037</v>
      </c>
    </row>
    <row r="18" spans="1:12" ht="27.75" customHeight="1">
      <c r="A18" s="13">
        <v>14</v>
      </c>
      <c r="B18" s="11" t="s">
        <v>13</v>
      </c>
      <c r="C18" s="5">
        <v>6</v>
      </c>
      <c r="D18" s="5">
        <v>6</v>
      </c>
      <c r="E18" s="5">
        <v>3</v>
      </c>
      <c r="F18" s="17">
        <f t="shared" si="0"/>
        <v>0</v>
      </c>
      <c r="G18" s="31">
        <v>1433</v>
      </c>
      <c r="H18" s="31">
        <v>62</v>
      </c>
      <c r="I18" s="31">
        <v>58</v>
      </c>
      <c r="J18" s="31">
        <v>58</v>
      </c>
      <c r="K18" s="32">
        <v>47</v>
      </c>
      <c r="L18" s="31">
        <v>34</v>
      </c>
    </row>
    <row r="19" spans="1:12" ht="27.75" customHeight="1">
      <c r="A19" s="13">
        <v>15</v>
      </c>
      <c r="B19" s="11" t="s">
        <v>14</v>
      </c>
      <c r="C19" s="5">
        <v>2</v>
      </c>
      <c r="D19" s="5">
        <v>2</v>
      </c>
      <c r="E19" s="5">
        <v>2</v>
      </c>
      <c r="F19" s="17">
        <f t="shared" si="0"/>
        <v>0</v>
      </c>
      <c r="G19" s="31">
        <v>288</v>
      </c>
      <c r="H19" s="31">
        <v>0</v>
      </c>
      <c r="I19" s="31"/>
      <c r="J19" s="31"/>
      <c r="K19" s="32"/>
      <c r="L19" s="31"/>
    </row>
    <row r="20" spans="1:12" ht="27.75" customHeight="1">
      <c r="A20" s="13">
        <v>16</v>
      </c>
      <c r="B20" s="11" t="s">
        <v>15</v>
      </c>
      <c r="C20" s="5">
        <v>47</v>
      </c>
      <c r="D20" s="5">
        <v>31</v>
      </c>
      <c r="E20" s="5">
        <v>14</v>
      </c>
      <c r="F20" s="17">
        <f t="shared" si="0"/>
        <v>16</v>
      </c>
      <c r="G20" s="31">
        <v>31995</v>
      </c>
      <c r="H20" s="31">
        <v>16663</v>
      </c>
      <c r="I20" s="31">
        <v>12789</v>
      </c>
      <c r="J20" s="31">
        <v>15668</v>
      </c>
      <c r="K20" s="32">
        <v>13832</v>
      </c>
      <c r="L20" s="31">
        <v>4968</v>
      </c>
    </row>
    <row r="21" spans="1:12" ht="27.75" customHeight="1">
      <c r="A21" s="13">
        <v>17</v>
      </c>
      <c r="B21" s="11" t="s">
        <v>16</v>
      </c>
      <c r="C21" s="5">
        <v>4</v>
      </c>
      <c r="D21" s="5">
        <v>2</v>
      </c>
      <c r="E21" s="5">
        <v>1</v>
      </c>
      <c r="F21" s="17">
        <f t="shared" si="0"/>
        <v>2</v>
      </c>
      <c r="G21" s="31">
        <v>3084</v>
      </c>
      <c r="H21" s="31">
        <v>2531</v>
      </c>
      <c r="I21" s="31">
        <v>2517</v>
      </c>
      <c r="J21" s="31">
        <v>2518</v>
      </c>
      <c r="K21" s="32">
        <v>2288</v>
      </c>
      <c r="L21" s="31">
        <v>1755</v>
      </c>
    </row>
    <row r="22" spans="1:12" ht="27.75" customHeight="1" thickBot="1">
      <c r="A22" s="42">
        <v>18</v>
      </c>
      <c r="B22" s="43" t="s">
        <v>17</v>
      </c>
      <c r="C22" s="44">
        <v>6</v>
      </c>
      <c r="D22" s="44">
        <v>6</v>
      </c>
      <c r="E22" s="44">
        <v>2</v>
      </c>
      <c r="F22" s="28">
        <f t="shared" si="0"/>
        <v>0</v>
      </c>
      <c r="G22" s="45">
        <v>1329</v>
      </c>
      <c r="H22" s="45">
        <v>637</v>
      </c>
      <c r="I22" s="45">
        <v>632</v>
      </c>
      <c r="J22" s="31">
        <v>633</v>
      </c>
      <c r="K22" s="46">
        <v>627</v>
      </c>
      <c r="L22" s="45">
        <v>555</v>
      </c>
    </row>
    <row r="23" spans="1:12" ht="27.75" customHeight="1" thickBot="1">
      <c r="A23" s="47"/>
      <c r="B23" s="48" t="s">
        <v>18</v>
      </c>
      <c r="C23" s="49">
        <f t="shared" ref="C23:L23" si="1">SUM(C5:C22)</f>
        <v>170</v>
      </c>
      <c r="D23" s="49">
        <f t="shared" si="1"/>
        <v>152</v>
      </c>
      <c r="E23" s="49">
        <f t="shared" si="1"/>
        <v>75</v>
      </c>
      <c r="F23" s="49">
        <f t="shared" si="1"/>
        <v>18</v>
      </c>
      <c r="G23" s="49">
        <f t="shared" si="1"/>
        <v>73481</v>
      </c>
      <c r="H23" s="49">
        <f t="shared" si="1"/>
        <v>34749</v>
      </c>
      <c r="I23" s="49">
        <f t="shared" si="1"/>
        <v>31262</v>
      </c>
      <c r="J23" s="49">
        <f t="shared" si="1"/>
        <v>33507</v>
      </c>
      <c r="K23" s="49">
        <f t="shared" si="1"/>
        <v>29778</v>
      </c>
      <c r="L23" s="50">
        <f t="shared" si="1"/>
        <v>17781</v>
      </c>
    </row>
    <row r="25" spans="1:12" ht="15.75">
      <c r="B25" s="2" t="s">
        <v>21</v>
      </c>
    </row>
    <row r="26" spans="1:12" ht="15.75">
      <c r="B26" s="2" t="s">
        <v>21</v>
      </c>
    </row>
  </sheetData>
  <mergeCells count="11">
    <mergeCell ref="L2:L3"/>
    <mergeCell ref="A1:L1"/>
    <mergeCell ref="A2:A3"/>
    <mergeCell ref="B2:B3"/>
    <mergeCell ref="C2:C3"/>
    <mergeCell ref="E2:E3"/>
    <mergeCell ref="F2:F3"/>
    <mergeCell ref="G2:G3"/>
    <mergeCell ref="H2:H3"/>
    <mergeCell ref="J2:J3"/>
    <mergeCell ref="K2:K3"/>
  </mergeCells>
  <pageMargins left="0.43307086614173229" right="0.27559055118110237" top="0.39370078740157483" bottom="0.35433070866141736" header="0.31496062992125984" footer="0.31496062992125984"/>
  <pageSetup paperSize="9" scale="69" orientation="portrait" verticalDpi="0" r:id="rId1"/>
</worksheet>
</file>

<file path=xl/worksheets/sheet6.xml><?xml version="1.0" encoding="utf-8"?>
<worksheet xmlns="http://schemas.openxmlformats.org/spreadsheetml/2006/main" xmlns:r="http://schemas.openxmlformats.org/officeDocument/2006/relationships">
  <sheetPr>
    <pageSetUpPr fitToPage="1"/>
  </sheetPr>
  <dimension ref="A1:L26"/>
  <sheetViews>
    <sheetView view="pageBreakPreview" zoomScale="85" zoomScaleSheetLayoutView="85" workbookViewId="0">
      <pane xSplit="2" ySplit="2" topLeftCell="C3" activePane="bottomRight" state="frozen"/>
      <selection pane="topRight" activeCell="C1" sqref="C1"/>
      <selection pane="bottomLeft" activeCell="A3" sqref="A3"/>
      <selection pane="bottomRight" activeCell="A2" sqref="A2:A3"/>
    </sheetView>
  </sheetViews>
  <sheetFormatPr defaultRowHeight="15"/>
  <cols>
    <col min="1" max="1" width="6.85546875" customWidth="1"/>
    <col min="2" max="2" width="19" customWidth="1"/>
    <col min="3" max="6" width="12.28515625" customWidth="1"/>
    <col min="7" max="7" width="13.5703125" customWidth="1"/>
    <col min="8" max="8" width="12.5703125" customWidth="1"/>
    <col min="9" max="9" width="66.7109375" hidden="1" customWidth="1"/>
    <col min="10" max="10" width="13.28515625" customWidth="1"/>
    <col min="11" max="11" width="11.5703125" customWidth="1"/>
    <col min="12" max="12" width="12.28515625" customWidth="1"/>
  </cols>
  <sheetData>
    <row r="1" spans="1:12" ht="77.25" customHeight="1" thickBot="1">
      <c r="A1" s="64" t="s">
        <v>99</v>
      </c>
      <c r="B1" s="64"/>
      <c r="C1" s="64"/>
      <c r="D1" s="64"/>
      <c r="E1" s="64"/>
      <c r="F1" s="64"/>
      <c r="G1" s="64"/>
      <c r="H1" s="64"/>
      <c r="I1" s="64"/>
      <c r="J1" s="64"/>
      <c r="K1" s="64"/>
      <c r="L1" s="64"/>
    </row>
    <row r="2" spans="1:12" ht="63.75" customHeight="1">
      <c r="A2" s="65" t="s">
        <v>0</v>
      </c>
      <c r="B2" s="67" t="s">
        <v>1</v>
      </c>
      <c r="C2" s="67" t="s">
        <v>39</v>
      </c>
      <c r="D2" s="33" t="s">
        <v>83</v>
      </c>
      <c r="E2" s="67" t="s">
        <v>84</v>
      </c>
      <c r="F2" s="69" t="s">
        <v>85</v>
      </c>
      <c r="G2" s="67" t="s">
        <v>24</v>
      </c>
      <c r="H2" s="67" t="s">
        <v>71</v>
      </c>
      <c r="I2" s="19" t="s">
        <v>22</v>
      </c>
      <c r="J2" s="67" t="s">
        <v>72</v>
      </c>
      <c r="K2" s="71" t="s">
        <v>43</v>
      </c>
      <c r="L2" s="62" t="s">
        <v>82</v>
      </c>
    </row>
    <row r="3" spans="1:12" ht="33" customHeight="1" thickBot="1">
      <c r="A3" s="66"/>
      <c r="B3" s="68"/>
      <c r="C3" s="68"/>
      <c r="D3" s="34"/>
      <c r="E3" s="68"/>
      <c r="F3" s="70"/>
      <c r="G3" s="68"/>
      <c r="H3" s="68"/>
      <c r="I3" s="20"/>
      <c r="J3" s="68"/>
      <c r="K3" s="72"/>
      <c r="L3" s="63"/>
    </row>
    <row r="4" spans="1:12" ht="33" customHeight="1" thickBot="1">
      <c r="A4" s="37" t="s">
        <v>87</v>
      </c>
      <c r="B4" s="38" t="s">
        <v>88</v>
      </c>
      <c r="C4" s="38" t="s">
        <v>89</v>
      </c>
      <c r="D4" s="38" t="s">
        <v>90</v>
      </c>
      <c r="E4" s="38" t="s">
        <v>91</v>
      </c>
      <c r="F4" s="38" t="s">
        <v>92</v>
      </c>
      <c r="G4" s="38" t="s">
        <v>93</v>
      </c>
      <c r="H4" s="38" t="s">
        <v>94</v>
      </c>
      <c r="I4" s="39"/>
      <c r="J4" s="38" t="s">
        <v>95</v>
      </c>
      <c r="K4" s="40" t="s">
        <v>96</v>
      </c>
      <c r="L4" s="41" t="s">
        <v>97</v>
      </c>
    </row>
    <row r="5" spans="1:12" ht="27.75" customHeight="1">
      <c r="A5" s="14">
        <v>1</v>
      </c>
      <c r="B5" s="15" t="s">
        <v>2</v>
      </c>
      <c r="C5" s="17">
        <v>5</v>
      </c>
      <c r="D5" s="17">
        <v>5</v>
      </c>
      <c r="E5" s="17">
        <v>2</v>
      </c>
      <c r="F5" s="17">
        <f>C5-D5</f>
        <v>0</v>
      </c>
      <c r="G5" s="35">
        <v>2024</v>
      </c>
      <c r="H5" s="35">
        <v>1982</v>
      </c>
      <c r="I5" s="35">
        <v>1960</v>
      </c>
      <c r="J5" s="31">
        <v>1963</v>
      </c>
      <c r="K5" s="36">
        <v>1562</v>
      </c>
      <c r="L5" s="35">
        <v>1333</v>
      </c>
    </row>
    <row r="6" spans="1:12" ht="27.75" customHeight="1">
      <c r="A6" s="13">
        <v>2</v>
      </c>
      <c r="B6" s="11" t="s">
        <v>19</v>
      </c>
      <c r="C6" s="5">
        <v>3</v>
      </c>
      <c r="D6" s="28">
        <v>3</v>
      </c>
      <c r="E6" s="28">
        <v>0</v>
      </c>
      <c r="F6" s="17">
        <f t="shared" ref="F6:F22" si="0">C6-D6</f>
        <v>0</v>
      </c>
      <c r="G6" s="31">
        <v>876</v>
      </c>
      <c r="H6" s="31">
        <v>542</v>
      </c>
      <c r="I6" s="31">
        <v>542</v>
      </c>
      <c r="J6" s="31">
        <v>542</v>
      </c>
      <c r="K6" s="32">
        <v>542</v>
      </c>
      <c r="L6" s="31">
        <v>538</v>
      </c>
    </row>
    <row r="7" spans="1:12" ht="27.75" customHeight="1">
      <c r="A7" s="13">
        <v>3</v>
      </c>
      <c r="B7" s="11" t="s">
        <v>3</v>
      </c>
      <c r="C7" s="5">
        <v>16</v>
      </c>
      <c r="D7" s="5">
        <v>16</v>
      </c>
      <c r="E7" s="5">
        <v>16</v>
      </c>
      <c r="F7" s="17">
        <f t="shared" si="0"/>
        <v>0</v>
      </c>
      <c r="G7" s="31">
        <v>4757</v>
      </c>
      <c r="H7" s="31">
        <v>0</v>
      </c>
      <c r="I7" s="31"/>
      <c r="J7" s="31"/>
      <c r="K7" s="32"/>
      <c r="L7" s="31"/>
    </row>
    <row r="8" spans="1:12" ht="27.75" customHeight="1">
      <c r="A8" s="13">
        <v>4</v>
      </c>
      <c r="B8" s="11" t="s">
        <v>4</v>
      </c>
      <c r="C8" s="5">
        <v>4</v>
      </c>
      <c r="D8" s="5">
        <v>4</v>
      </c>
      <c r="E8" s="5">
        <v>1</v>
      </c>
      <c r="F8" s="17">
        <f t="shared" si="0"/>
        <v>0</v>
      </c>
      <c r="G8" s="31">
        <v>291</v>
      </c>
      <c r="H8" s="31">
        <v>108</v>
      </c>
      <c r="I8" s="31">
        <v>108</v>
      </c>
      <c r="J8" s="31">
        <v>108</v>
      </c>
      <c r="K8" s="32">
        <v>108</v>
      </c>
      <c r="L8" s="31">
        <v>96</v>
      </c>
    </row>
    <row r="9" spans="1:12" ht="27.75" customHeight="1">
      <c r="A9" s="13">
        <v>5</v>
      </c>
      <c r="B9" s="11" t="s">
        <v>5</v>
      </c>
      <c r="C9" s="5">
        <v>5</v>
      </c>
      <c r="D9" s="5">
        <v>5</v>
      </c>
      <c r="E9" s="5">
        <v>5</v>
      </c>
      <c r="F9" s="17">
        <f t="shared" si="0"/>
        <v>0</v>
      </c>
      <c r="G9" s="31">
        <v>1221</v>
      </c>
      <c r="H9" s="31">
        <v>0</v>
      </c>
      <c r="I9" s="31"/>
      <c r="J9" s="31"/>
      <c r="K9" s="32"/>
      <c r="L9" s="31"/>
    </row>
    <row r="10" spans="1:12" ht="27.75" customHeight="1">
      <c r="A10" s="13">
        <v>6</v>
      </c>
      <c r="B10" s="11" t="s">
        <v>6</v>
      </c>
      <c r="C10" s="5">
        <v>7</v>
      </c>
      <c r="D10" s="5">
        <v>7</v>
      </c>
      <c r="E10" s="5">
        <v>7</v>
      </c>
      <c r="F10" s="17">
        <f t="shared" si="0"/>
        <v>0</v>
      </c>
      <c r="G10" s="31">
        <v>254</v>
      </c>
      <c r="H10" s="31">
        <v>0</v>
      </c>
      <c r="I10" s="31"/>
      <c r="J10" s="31"/>
      <c r="K10" s="32"/>
      <c r="L10" s="31"/>
    </row>
    <row r="11" spans="1:12" ht="27.75" customHeight="1">
      <c r="A11" s="13">
        <v>7</v>
      </c>
      <c r="B11" s="11" t="s">
        <v>7</v>
      </c>
      <c r="C11" s="5">
        <v>3</v>
      </c>
      <c r="D11" s="5">
        <v>3</v>
      </c>
      <c r="E11" s="5">
        <v>1</v>
      </c>
      <c r="F11" s="17">
        <f t="shared" si="0"/>
        <v>0</v>
      </c>
      <c r="G11" s="31">
        <v>246</v>
      </c>
      <c r="H11" s="31">
        <v>201</v>
      </c>
      <c r="I11" s="31">
        <v>199</v>
      </c>
      <c r="J11" s="31">
        <v>199</v>
      </c>
      <c r="K11" s="32">
        <v>131</v>
      </c>
      <c r="L11" s="31">
        <v>108</v>
      </c>
    </row>
    <row r="12" spans="1:12" ht="27.75" customHeight="1">
      <c r="A12" s="13">
        <v>8</v>
      </c>
      <c r="B12" s="11" t="s">
        <v>8</v>
      </c>
      <c r="C12" s="5">
        <v>6</v>
      </c>
      <c r="D12" s="5">
        <v>6</v>
      </c>
      <c r="E12" s="5">
        <v>0</v>
      </c>
      <c r="F12" s="17">
        <f t="shared" si="0"/>
        <v>0</v>
      </c>
      <c r="G12" s="31">
        <v>1791</v>
      </c>
      <c r="H12" s="31">
        <v>1742</v>
      </c>
      <c r="I12" s="31">
        <v>1713</v>
      </c>
      <c r="J12" s="31">
        <v>1716</v>
      </c>
      <c r="K12" s="32">
        <v>1265</v>
      </c>
      <c r="L12" s="31">
        <v>818</v>
      </c>
    </row>
    <row r="13" spans="1:12" ht="27.75" customHeight="1">
      <c r="A13" s="13">
        <v>9</v>
      </c>
      <c r="B13" s="11" t="s">
        <v>20</v>
      </c>
      <c r="C13" s="5">
        <v>4</v>
      </c>
      <c r="D13" s="5">
        <v>4</v>
      </c>
      <c r="E13" s="5">
        <v>0</v>
      </c>
      <c r="F13" s="17">
        <f t="shared" si="0"/>
        <v>0</v>
      </c>
      <c r="G13" s="31">
        <v>916</v>
      </c>
      <c r="H13" s="31">
        <v>600</v>
      </c>
      <c r="I13" s="31">
        <v>598</v>
      </c>
      <c r="J13" s="31">
        <v>598</v>
      </c>
      <c r="K13" s="32">
        <v>543</v>
      </c>
      <c r="L13" s="31">
        <v>504</v>
      </c>
    </row>
    <row r="14" spans="1:12" ht="27.75" customHeight="1">
      <c r="A14" s="13">
        <v>10</v>
      </c>
      <c r="B14" s="11" t="s">
        <v>9</v>
      </c>
      <c r="C14" s="5">
        <v>14</v>
      </c>
      <c r="D14" s="5">
        <v>14</v>
      </c>
      <c r="E14" s="5">
        <v>7</v>
      </c>
      <c r="F14" s="17">
        <f t="shared" si="0"/>
        <v>0</v>
      </c>
      <c r="G14" s="31">
        <v>8572</v>
      </c>
      <c r="H14" s="31">
        <v>562</v>
      </c>
      <c r="I14" s="31">
        <v>1095</v>
      </c>
      <c r="J14" s="31">
        <v>518</v>
      </c>
      <c r="K14" s="32">
        <v>386</v>
      </c>
      <c r="L14" s="31">
        <v>305</v>
      </c>
    </row>
    <row r="15" spans="1:12" ht="27.75" customHeight="1">
      <c r="A15" s="13">
        <v>11</v>
      </c>
      <c r="B15" s="11" t="s">
        <v>10</v>
      </c>
      <c r="C15" s="5">
        <v>14</v>
      </c>
      <c r="D15" s="5">
        <v>14</v>
      </c>
      <c r="E15" s="5">
        <v>0</v>
      </c>
      <c r="F15" s="17">
        <f t="shared" si="0"/>
        <v>0</v>
      </c>
      <c r="G15" s="31">
        <v>6387</v>
      </c>
      <c r="H15" s="31">
        <v>6387</v>
      </c>
      <c r="I15" s="31">
        <v>6378</v>
      </c>
      <c r="J15" s="31">
        <v>6323</v>
      </c>
      <c r="K15" s="32">
        <v>5842</v>
      </c>
      <c r="L15" s="31">
        <v>4605</v>
      </c>
    </row>
    <row r="16" spans="1:12" ht="27.75" customHeight="1">
      <c r="A16" s="13">
        <v>12</v>
      </c>
      <c r="B16" s="11" t="s">
        <v>11</v>
      </c>
      <c r="C16" s="5">
        <v>4</v>
      </c>
      <c r="D16" s="5">
        <v>4</v>
      </c>
      <c r="E16" s="5">
        <v>2</v>
      </c>
      <c r="F16" s="17">
        <f t="shared" si="0"/>
        <v>0</v>
      </c>
      <c r="G16" s="31">
        <v>636</v>
      </c>
      <c r="H16" s="31">
        <v>142</v>
      </c>
      <c r="I16" s="31">
        <v>142</v>
      </c>
      <c r="J16" s="31">
        <v>142</v>
      </c>
      <c r="K16" s="32">
        <v>142</v>
      </c>
      <c r="L16" s="31">
        <v>125</v>
      </c>
    </row>
    <row r="17" spans="1:12" ht="27.75" customHeight="1">
      <c r="A17" s="13">
        <v>13</v>
      </c>
      <c r="B17" s="11" t="s">
        <v>12</v>
      </c>
      <c r="C17" s="5">
        <v>20</v>
      </c>
      <c r="D17" s="5">
        <v>20</v>
      </c>
      <c r="E17" s="5">
        <v>12</v>
      </c>
      <c r="F17" s="17">
        <f t="shared" si="0"/>
        <v>0</v>
      </c>
      <c r="G17" s="31">
        <v>7381</v>
      </c>
      <c r="H17" s="31">
        <v>2590</v>
      </c>
      <c r="I17" s="31">
        <v>2531</v>
      </c>
      <c r="J17" s="31">
        <v>2525</v>
      </c>
      <c r="K17" s="32">
        <v>2463</v>
      </c>
      <c r="L17" s="31">
        <v>2037</v>
      </c>
    </row>
    <row r="18" spans="1:12" ht="27.75" customHeight="1">
      <c r="A18" s="13">
        <v>14</v>
      </c>
      <c r="B18" s="11" t="s">
        <v>13</v>
      </c>
      <c r="C18" s="5">
        <v>6</v>
      </c>
      <c r="D18" s="5">
        <v>6</v>
      </c>
      <c r="E18" s="5">
        <v>3</v>
      </c>
      <c r="F18" s="17">
        <f t="shared" si="0"/>
        <v>0</v>
      </c>
      <c r="G18" s="31">
        <v>1433</v>
      </c>
      <c r="H18" s="31">
        <v>62</v>
      </c>
      <c r="I18" s="31">
        <v>58</v>
      </c>
      <c r="J18" s="31">
        <v>58</v>
      </c>
      <c r="K18" s="32">
        <v>47</v>
      </c>
      <c r="L18" s="31">
        <v>34</v>
      </c>
    </row>
    <row r="19" spans="1:12" ht="27.75" customHeight="1">
      <c r="A19" s="13">
        <v>15</v>
      </c>
      <c r="B19" s="11" t="s">
        <v>14</v>
      </c>
      <c r="C19" s="5">
        <v>2</v>
      </c>
      <c r="D19" s="5">
        <v>2</v>
      </c>
      <c r="E19" s="5">
        <v>2</v>
      </c>
      <c r="F19" s="17">
        <f t="shared" si="0"/>
        <v>0</v>
      </c>
      <c r="G19" s="31">
        <v>288</v>
      </c>
      <c r="H19" s="31">
        <v>0</v>
      </c>
      <c r="I19" s="31"/>
      <c r="J19" s="31"/>
      <c r="K19" s="32"/>
      <c r="L19" s="31"/>
    </row>
    <row r="20" spans="1:12" ht="27.75" customHeight="1">
      <c r="A20" s="13">
        <v>16</v>
      </c>
      <c r="B20" s="11" t="s">
        <v>15</v>
      </c>
      <c r="C20" s="5">
        <v>47</v>
      </c>
      <c r="D20" s="5">
        <v>31</v>
      </c>
      <c r="E20" s="5">
        <v>14</v>
      </c>
      <c r="F20" s="17">
        <f t="shared" si="0"/>
        <v>16</v>
      </c>
      <c r="G20" s="31">
        <v>31995</v>
      </c>
      <c r="H20" s="31">
        <v>16663</v>
      </c>
      <c r="I20" s="31">
        <v>12789</v>
      </c>
      <c r="J20" s="31">
        <v>15668</v>
      </c>
      <c r="K20" s="32">
        <v>11897</v>
      </c>
      <c r="L20" s="31">
        <v>4968</v>
      </c>
    </row>
    <row r="21" spans="1:12" ht="27.75" customHeight="1">
      <c r="A21" s="13">
        <v>17</v>
      </c>
      <c r="B21" s="11" t="s">
        <v>16</v>
      </c>
      <c r="C21" s="5">
        <v>4</v>
      </c>
      <c r="D21" s="5">
        <v>2</v>
      </c>
      <c r="E21" s="5">
        <v>1</v>
      </c>
      <c r="F21" s="17">
        <f t="shared" si="0"/>
        <v>2</v>
      </c>
      <c r="G21" s="31">
        <v>3084</v>
      </c>
      <c r="H21" s="31">
        <v>2531</v>
      </c>
      <c r="I21" s="31">
        <v>2517</v>
      </c>
      <c r="J21" s="31">
        <v>2518</v>
      </c>
      <c r="K21" s="32">
        <v>2288</v>
      </c>
      <c r="L21" s="31">
        <v>1755</v>
      </c>
    </row>
    <row r="22" spans="1:12" ht="27.75" customHeight="1" thickBot="1">
      <c r="A22" s="42">
        <v>18</v>
      </c>
      <c r="B22" s="43" t="s">
        <v>17</v>
      </c>
      <c r="C22" s="44">
        <v>6</v>
      </c>
      <c r="D22" s="44">
        <v>6</v>
      </c>
      <c r="E22" s="44">
        <v>2</v>
      </c>
      <c r="F22" s="28">
        <f t="shared" si="0"/>
        <v>0</v>
      </c>
      <c r="G22" s="45">
        <v>1329</v>
      </c>
      <c r="H22" s="45">
        <v>637</v>
      </c>
      <c r="I22" s="45">
        <v>632</v>
      </c>
      <c r="J22" s="31">
        <v>633</v>
      </c>
      <c r="K22" s="46">
        <v>627</v>
      </c>
      <c r="L22" s="45">
        <v>555</v>
      </c>
    </row>
    <row r="23" spans="1:12" ht="27.75" customHeight="1" thickBot="1">
      <c r="A23" s="47"/>
      <c r="B23" s="48" t="s">
        <v>18</v>
      </c>
      <c r="C23" s="49">
        <f t="shared" ref="C23:L23" si="1">SUM(C5:C22)</f>
        <v>170</v>
      </c>
      <c r="D23" s="49">
        <f t="shared" si="1"/>
        <v>152</v>
      </c>
      <c r="E23" s="49">
        <f t="shared" si="1"/>
        <v>75</v>
      </c>
      <c r="F23" s="49">
        <f t="shared" si="1"/>
        <v>18</v>
      </c>
      <c r="G23" s="49">
        <f t="shared" si="1"/>
        <v>73481</v>
      </c>
      <c r="H23" s="49">
        <f t="shared" si="1"/>
        <v>34749</v>
      </c>
      <c r="I23" s="49">
        <f t="shared" si="1"/>
        <v>31262</v>
      </c>
      <c r="J23" s="49">
        <f t="shared" si="1"/>
        <v>33511</v>
      </c>
      <c r="K23" s="49">
        <f t="shared" si="1"/>
        <v>27843</v>
      </c>
      <c r="L23" s="50">
        <f t="shared" si="1"/>
        <v>17781</v>
      </c>
    </row>
    <row r="25" spans="1:12" ht="15.75">
      <c r="B25" s="2" t="s">
        <v>21</v>
      </c>
    </row>
    <row r="26" spans="1:12" ht="15.75">
      <c r="B26" s="2" t="s">
        <v>21</v>
      </c>
    </row>
  </sheetData>
  <mergeCells count="11">
    <mergeCell ref="L2:L3"/>
    <mergeCell ref="A1:L1"/>
    <mergeCell ref="A2:A3"/>
    <mergeCell ref="B2:B3"/>
    <mergeCell ref="C2:C3"/>
    <mergeCell ref="E2:E3"/>
    <mergeCell ref="F2:F3"/>
    <mergeCell ref="G2:G3"/>
    <mergeCell ref="H2:H3"/>
    <mergeCell ref="J2:J3"/>
    <mergeCell ref="K2:K3"/>
  </mergeCells>
  <pageMargins left="0.43307086614173229" right="0.27559055118110237" top="0.39370078740157483" bottom="0.35433070866141736" header="0.31496062992125984" footer="0.31496062992125984"/>
  <pageSetup paperSize="9" scale="69" orientation="portrait" verticalDpi="0" r:id="rId1"/>
</worksheet>
</file>

<file path=xl/worksheets/sheet7.xml><?xml version="1.0" encoding="utf-8"?>
<worksheet xmlns="http://schemas.openxmlformats.org/spreadsheetml/2006/main" xmlns:r="http://schemas.openxmlformats.org/officeDocument/2006/relationships">
  <sheetPr>
    <pageSetUpPr fitToPage="1"/>
  </sheetPr>
  <dimension ref="A1:L26"/>
  <sheetViews>
    <sheetView view="pageBreakPreview" zoomScale="85" zoomScaleSheetLayoutView="85" workbookViewId="0">
      <pane xSplit="2" ySplit="2" topLeftCell="C4" activePane="bottomRight" state="frozen"/>
      <selection pane="topRight" activeCell="C1" sqref="C1"/>
      <selection pane="bottomLeft" activeCell="A3" sqref="A3"/>
      <selection pane="bottomRight" activeCell="E9" sqref="E9"/>
    </sheetView>
  </sheetViews>
  <sheetFormatPr defaultRowHeight="15"/>
  <cols>
    <col min="1" max="1" width="6.85546875" customWidth="1"/>
    <col min="2" max="2" width="19" customWidth="1"/>
    <col min="3" max="6" width="12.28515625" customWidth="1"/>
    <col min="7" max="7" width="13.5703125" customWidth="1"/>
    <col min="8" max="8" width="12.5703125" customWidth="1"/>
    <col min="9" max="9" width="66.7109375" hidden="1" customWidth="1"/>
    <col min="10" max="10" width="13.28515625" customWidth="1"/>
    <col min="11" max="11" width="11.5703125" customWidth="1"/>
    <col min="12" max="12" width="12.28515625" customWidth="1"/>
  </cols>
  <sheetData>
    <row r="1" spans="1:12" ht="77.25" customHeight="1" thickBot="1">
      <c r="A1" s="64" t="s">
        <v>98</v>
      </c>
      <c r="B1" s="64"/>
      <c r="C1" s="64"/>
      <c r="D1" s="64"/>
      <c r="E1" s="64"/>
      <c r="F1" s="64"/>
      <c r="G1" s="64"/>
      <c r="H1" s="64"/>
      <c r="I1" s="64"/>
      <c r="J1" s="64"/>
      <c r="K1" s="64"/>
      <c r="L1" s="64"/>
    </row>
    <row r="2" spans="1:12" ht="63.75" customHeight="1">
      <c r="A2" s="65" t="s">
        <v>0</v>
      </c>
      <c r="B2" s="67" t="s">
        <v>1</v>
      </c>
      <c r="C2" s="67" t="s">
        <v>39</v>
      </c>
      <c r="D2" s="29" t="s">
        <v>83</v>
      </c>
      <c r="E2" s="67" t="s">
        <v>84</v>
      </c>
      <c r="F2" s="69" t="s">
        <v>85</v>
      </c>
      <c r="G2" s="67" t="s">
        <v>24</v>
      </c>
      <c r="H2" s="67" t="s">
        <v>71</v>
      </c>
      <c r="I2" s="19" t="s">
        <v>22</v>
      </c>
      <c r="J2" s="67" t="s">
        <v>72</v>
      </c>
      <c r="K2" s="71" t="s">
        <v>43</v>
      </c>
      <c r="L2" s="62" t="s">
        <v>82</v>
      </c>
    </row>
    <row r="3" spans="1:12" ht="33" customHeight="1" thickBot="1">
      <c r="A3" s="66"/>
      <c r="B3" s="68"/>
      <c r="C3" s="68"/>
      <c r="D3" s="30"/>
      <c r="E3" s="68"/>
      <c r="F3" s="70"/>
      <c r="G3" s="68"/>
      <c r="H3" s="68"/>
      <c r="I3" s="20"/>
      <c r="J3" s="68"/>
      <c r="K3" s="72"/>
      <c r="L3" s="63"/>
    </row>
    <row r="4" spans="1:12" ht="33" customHeight="1" thickBot="1">
      <c r="A4" s="37" t="s">
        <v>87</v>
      </c>
      <c r="B4" s="38" t="s">
        <v>88</v>
      </c>
      <c r="C4" s="38" t="s">
        <v>89</v>
      </c>
      <c r="D4" s="38" t="s">
        <v>90</v>
      </c>
      <c r="E4" s="38" t="s">
        <v>91</v>
      </c>
      <c r="F4" s="38" t="s">
        <v>92</v>
      </c>
      <c r="G4" s="38" t="s">
        <v>93</v>
      </c>
      <c r="H4" s="38" t="s">
        <v>94</v>
      </c>
      <c r="I4" s="39"/>
      <c r="J4" s="38" t="s">
        <v>95</v>
      </c>
      <c r="K4" s="40" t="s">
        <v>96</v>
      </c>
      <c r="L4" s="41" t="s">
        <v>97</v>
      </c>
    </row>
    <row r="5" spans="1:12" ht="27.75" customHeight="1">
      <c r="A5" s="14">
        <v>1</v>
      </c>
      <c r="B5" s="15" t="s">
        <v>2</v>
      </c>
      <c r="C5" s="17">
        <v>5</v>
      </c>
      <c r="D5" s="17">
        <v>4</v>
      </c>
      <c r="E5" s="17">
        <v>1</v>
      </c>
      <c r="F5" s="17">
        <f>C5-D5</f>
        <v>1</v>
      </c>
      <c r="G5" s="35">
        <v>2024</v>
      </c>
      <c r="H5" s="35">
        <v>1982</v>
      </c>
      <c r="I5" s="35">
        <v>1960</v>
      </c>
      <c r="J5" s="35">
        <v>1960</v>
      </c>
      <c r="K5" s="36">
        <v>1562</v>
      </c>
      <c r="L5" s="35">
        <v>1333</v>
      </c>
    </row>
    <row r="6" spans="1:12" ht="27.75" customHeight="1">
      <c r="A6" s="13">
        <v>2</v>
      </c>
      <c r="B6" s="11" t="s">
        <v>19</v>
      </c>
      <c r="C6" s="5">
        <v>3</v>
      </c>
      <c r="D6" s="28">
        <v>3</v>
      </c>
      <c r="E6" s="28">
        <v>0</v>
      </c>
      <c r="F6" s="17">
        <f t="shared" ref="F6:F22" si="0">C6-D6</f>
        <v>0</v>
      </c>
      <c r="G6" s="31">
        <v>876</v>
      </c>
      <c r="H6" s="31">
        <v>542</v>
      </c>
      <c r="I6" s="31">
        <v>542</v>
      </c>
      <c r="J6" s="31">
        <v>542</v>
      </c>
      <c r="K6" s="32">
        <v>542</v>
      </c>
      <c r="L6" s="31">
        <v>538</v>
      </c>
    </row>
    <row r="7" spans="1:12" ht="27.75" customHeight="1">
      <c r="A7" s="13">
        <v>3</v>
      </c>
      <c r="B7" s="11" t="s">
        <v>3</v>
      </c>
      <c r="C7" s="5">
        <v>16</v>
      </c>
      <c r="D7" s="5">
        <v>16</v>
      </c>
      <c r="E7" s="5">
        <v>16</v>
      </c>
      <c r="F7" s="17">
        <f t="shared" si="0"/>
        <v>0</v>
      </c>
      <c r="G7" s="31">
        <v>4757</v>
      </c>
      <c r="H7" s="31">
        <v>0</v>
      </c>
      <c r="I7" s="31"/>
      <c r="J7" s="31"/>
      <c r="K7" s="32"/>
      <c r="L7" s="31"/>
    </row>
    <row r="8" spans="1:12" ht="27.75" customHeight="1">
      <c r="A8" s="13">
        <v>4</v>
      </c>
      <c r="B8" s="11" t="s">
        <v>4</v>
      </c>
      <c r="C8" s="5">
        <v>4</v>
      </c>
      <c r="D8" s="5">
        <v>4</v>
      </c>
      <c r="E8" s="5">
        <v>1</v>
      </c>
      <c r="F8" s="17">
        <f t="shared" si="0"/>
        <v>0</v>
      </c>
      <c r="G8" s="31">
        <v>291</v>
      </c>
      <c r="H8" s="31">
        <v>108</v>
      </c>
      <c r="I8" s="31">
        <v>108</v>
      </c>
      <c r="J8" s="31">
        <v>108</v>
      </c>
      <c r="K8" s="32">
        <v>108</v>
      </c>
      <c r="L8" s="31">
        <v>93</v>
      </c>
    </row>
    <row r="9" spans="1:12" ht="27.75" customHeight="1">
      <c r="A9" s="13">
        <v>5</v>
      </c>
      <c r="B9" s="11" t="s">
        <v>5</v>
      </c>
      <c r="C9" s="5">
        <v>5</v>
      </c>
      <c r="D9" s="5">
        <v>5</v>
      </c>
      <c r="E9" s="5">
        <v>5</v>
      </c>
      <c r="F9" s="17">
        <f t="shared" si="0"/>
        <v>0</v>
      </c>
      <c r="G9" s="31">
        <v>1221</v>
      </c>
      <c r="H9" s="31">
        <v>0</v>
      </c>
      <c r="I9" s="31"/>
      <c r="J9" s="31"/>
      <c r="K9" s="32"/>
      <c r="L9" s="31"/>
    </row>
    <row r="10" spans="1:12" ht="27.75" customHeight="1">
      <c r="A10" s="13">
        <v>6</v>
      </c>
      <c r="B10" s="11" t="s">
        <v>6</v>
      </c>
      <c r="C10" s="5">
        <v>7</v>
      </c>
      <c r="D10" s="5">
        <v>7</v>
      </c>
      <c r="E10" s="5">
        <v>7</v>
      </c>
      <c r="F10" s="17">
        <f t="shared" si="0"/>
        <v>0</v>
      </c>
      <c r="G10" s="31">
        <v>254</v>
      </c>
      <c r="H10" s="31">
        <v>0</v>
      </c>
      <c r="I10" s="31"/>
      <c r="J10" s="31"/>
      <c r="K10" s="32"/>
      <c r="L10" s="31"/>
    </row>
    <row r="11" spans="1:12" ht="27.75" customHeight="1">
      <c r="A11" s="13">
        <v>7</v>
      </c>
      <c r="B11" s="11" t="s">
        <v>7</v>
      </c>
      <c r="C11" s="5">
        <v>3</v>
      </c>
      <c r="D11" s="5">
        <v>2</v>
      </c>
      <c r="E11" s="5">
        <v>0</v>
      </c>
      <c r="F11" s="17">
        <f t="shared" si="0"/>
        <v>1</v>
      </c>
      <c r="G11" s="31">
        <v>246</v>
      </c>
      <c r="H11" s="31">
        <v>201</v>
      </c>
      <c r="I11" s="31">
        <v>199</v>
      </c>
      <c r="J11" s="31">
        <v>199</v>
      </c>
      <c r="K11" s="32">
        <v>131</v>
      </c>
      <c r="L11" s="31">
        <v>108</v>
      </c>
    </row>
    <row r="12" spans="1:12" ht="27.75" customHeight="1">
      <c r="A12" s="13">
        <v>8</v>
      </c>
      <c r="B12" s="11" t="s">
        <v>8</v>
      </c>
      <c r="C12" s="5">
        <v>6</v>
      </c>
      <c r="D12" s="5">
        <v>6</v>
      </c>
      <c r="E12" s="5">
        <v>0</v>
      </c>
      <c r="F12" s="17">
        <f t="shared" si="0"/>
        <v>0</v>
      </c>
      <c r="G12" s="31">
        <v>1791</v>
      </c>
      <c r="H12" s="31">
        <v>1742</v>
      </c>
      <c r="I12" s="31">
        <v>1713</v>
      </c>
      <c r="J12" s="31">
        <v>1713</v>
      </c>
      <c r="K12" s="32">
        <v>1265</v>
      </c>
      <c r="L12" s="31"/>
    </row>
    <row r="13" spans="1:12" ht="27.75" customHeight="1">
      <c r="A13" s="13">
        <v>9</v>
      </c>
      <c r="B13" s="11" t="s">
        <v>20</v>
      </c>
      <c r="C13" s="5">
        <v>4</v>
      </c>
      <c r="D13" s="5">
        <v>4</v>
      </c>
      <c r="E13" s="5">
        <v>0</v>
      </c>
      <c r="F13" s="17">
        <f t="shared" si="0"/>
        <v>0</v>
      </c>
      <c r="G13" s="31">
        <v>916</v>
      </c>
      <c r="H13" s="31">
        <v>600</v>
      </c>
      <c r="I13" s="31">
        <v>598</v>
      </c>
      <c r="J13" s="31">
        <v>598</v>
      </c>
      <c r="K13" s="32">
        <v>543</v>
      </c>
      <c r="L13" s="31">
        <v>488</v>
      </c>
    </row>
    <row r="14" spans="1:12" ht="27.75" customHeight="1">
      <c r="A14" s="13">
        <v>10</v>
      </c>
      <c r="B14" s="11" t="s">
        <v>9</v>
      </c>
      <c r="C14" s="5">
        <v>14</v>
      </c>
      <c r="D14" s="5">
        <v>14</v>
      </c>
      <c r="E14" s="5">
        <v>7</v>
      </c>
      <c r="F14" s="17">
        <f t="shared" si="0"/>
        <v>0</v>
      </c>
      <c r="G14" s="31">
        <v>8572</v>
      </c>
      <c r="H14" s="31">
        <v>562</v>
      </c>
      <c r="I14" s="31">
        <v>1095</v>
      </c>
      <c r="J14" s="31">
        <v>1095</v>
      </c>
      <c r="K14" s="32">
        <v>820</v>
      </c>
      <c r="L14" s="31">
        <v>113</v>
      </c>
    </row>
    <row r="15" spans="1:12" ht="27.75" customHeight="1">
      <c r="A15" s="13">
        <v>11</v>
      </c>
      <c r="B15" s="11" t="s">
        <v>10</v>
      </c>
      <c r="C15" s="5">
        <v>14</v>
      </c>
      <c r="D15" s="5">
        <v>14</v>
      </c>
      <c r="E15" s="5">
        <v>0</v>
      </c>
      <c r="F15" s="17">
        <f t="shared" si="0"/>
        <v>0</v>
      </c>
      <c r="G15" s="31">
        <v>6387</v>
      </c>
      <c r="H15" s="31">
        <v>6387</v>
      </c>
      <c r="I15" s="31">
        <v>6378</v>
      </c>
      <c r="J15" s="31">
        <v>6378</v>
      </c>
      <c r="K15" s="32">
        <v>5842</v>
      </c>
      <c r="L15" s="31">
        <v>3928</v>
      </c>
    </row>
    <row r="16" spans="1:12" ht="27.75" customHeight="1">
      <c r="A16" s="13">
        <v>12</v>
      </c>
      <c r="B16" s="11" t="s">
        <v>11</v>
      </c>
      <c r="C16" s="5">
        <v>4</v>
      </c>
      <c r="D16" s="5">
        <v>4</v>
      </c>
      <c r="E16" s="5">
        <v>2</v>
      </c>
      <c r="F16" s="17">
        <f t="shared" si="0"/>
        <v>0</v>
      </c>
      <c r="G16" s="31">
        <v>636</v>
      </c>
      <c r="H16" s="31">
        <v>142</v>
      </c>
      <c r="I16" s="31">
        <v>142</v>
      </c>
      <c r="J16" s="31">
        <v>142</v>
      </c>
      <c r="K16" s="32">
        <v>142</v>
      </c>
      <c r="L16" s="31">
        <v>125</v>
      </c>
    </row>
    <row r="17" spans="1:12" ht="27.75" customHeight="1">
      <c r="A17" s="13">
        <v>13</v>
      </c>
      <c r="B17" s="11" t="s">
        <v>12</v>
      </c>
      <c r="C17" s="5">
        <v>20</v>
      </c>
      <c r="D17" s="5">
        <v>20</v>
      </c>
      <c r="E17" s="5">
        <v>12</v>
      </c>
      <c r="F17" s="17">
        <f t="shared" si="0"/>
        <v>0</v>
      </c>
      <c r="G17" s="31">
        <v>7381</v>
      </c>
      <c r="H17" s="31">
        <v>2590</v>
      </c>
      <c r="I17" s="31">
        <v>2531</v>
      </c>
      <c r="J17" s="31">
        <v>2531</v>
      </c>
      <c r="K17" s="32">
        <v>2461</v>
      </c>
      <c r="L17" s="31">
        <v>2037</v>
      </c>
    </row>
    <row r="18" spans="1:12" ht="27.75" customHeight="1">
      <c r="A18" s="13">
        <v>14</v>
      </c>
      <c r="B18" s="11" t="s">
        <v>13</v>
      </c>
      <c r="C18" s="5">
        <v>6</v>
      </c>
      <c r="D18" s="5">
        <v>6</v>
      </c>
      <c r="E18" s="5">
        <v>3</v>
      </c>
      <c r="F18" s="17">
        <f t="shared" si="0"/>
        <v>0</v>
      </c>
      <c r="G18" s="31">
        <v>1433</v>
      </c>
      <c r="H18" s="31">
        <v>62</v>
      </c>
      <c r="I18" s="31">
        <v>58</v>
      </c>
      <c r="J18" s="31">
        <v>58</v>
      </c>
      <c r="K18" s="32">
        <v>47</v>
      </c>
      <c r="L18" s="31">
        <v>34</v>
      </c>
    </row>
    <row r="19" spans="1:12" ht="27.75" customHeight="1">
      <c r="A19" s="13">
        <v>15</v>
      </c>
      <c r="B19" s="11" t="s">
        <v>14</v>
      </c>
      <c r="C19" s="5">
        <v>2</v>
      </c>
      <c r="D19" s="5">
        <v>2</v>
      </c>
      <c r="E19" s="5">
        <v>2</v>
      </c>
      <c r="F19" s="17">
        <f t="shared" si="0"/>
        <v>0</v>
      </c>
      <c r="G19" s="31">
        <v>288</v>
      </c>
      <c r="H19" s="31">
        <v>0</v>
      </c>
      <c r="I19" s="31"/>
      <c r="J19" s="31"/>
      <c r="K19" s="32"/>
      <c r="L19" s="31"/>
    </row>
    <row r="20" spans="1:12" ht="27.75" customHeight="1">
      <c r="A20" s="13">
        <v>16</v>
      </c>
      <c r="B20" s="11" t="s">
        <v>15</v>
      </c>
      <c r="C20" s="5">
        <v>47</v>
      </c>
      <c r="D20" s="5">
        <v>23</v>
      </c>
      <c r="E20" s="5">
        <v>10</v>
      </c>
      <c r="F20" s="17">
        <f t="shared" si="0"/>
        <v>24</v>
      </c>
      <c r="G20" s="31">
        <v>28043</v>
      </c>
      <c r="H20" s="31">
        <v>13801</v>
      </c>
      <c r="I20" s="31">
        <v>12789</v>
      </c>
      <c r="J20" s="31">
        <v>12789</v>
      </c>
      <c r="K20" s="32">
        <v>9940</v>
      </c>
      <c r="L20" s="31">
        <v>4968</v>
      </c>
    </row>
    <row r="21" spans="1:12" ht="27.75" customHeight="1">
      <c r="A21" s="13">
        <v>17</v>
      </c>
      <c r="B21" s="11" t="s">
        <v>16</v>
      </c>
      <c r="C21" s="5">
        <v>4</v>
      </c>
      <c r="D21" s="5">
        <v>2</v>
      </c>
      <c r="E21" s="5">
        <v>1</v>
      </c>
      <c r="F21" s="17">
        <f t="shared" si="0"/>
        <v>2</v>
      </c>
      <c r="G21" s="31">
        <v>3084</v>
      </c>
      <c r="H21" s="31">
        <v>2531</v>
      </c>
      <c r="I21" s="31">
        <v>2517</v>
      </c>
      <c r="J21" s="31">
        <v>2517</v>
      </c>
      <c r="K21" s="32">
        <v>2288</v>
      </c>
      <c r="L21" s="31">
        <v>1755</v>
      </c>
    </row>
    <row r="22" spans="1:12" ht="27.75" customHeight="1" thickBot="1">
      <c r="A22" s="42">
        <v>18</v>
      </c>
      <c r="B22" s="43" t="s">
        <v>17</v>
      </c>
      <c r="C22" s="44">
        <v>6</v>
      </c>
      <c r="D22" s="44">
        <v>6</v>
      </c>
      <c r="E22" s="44">
        <v>2</v>
      </c>
      <c r="F22" s="28">
        <f t="shared" si="0"/>
        <v>0</v>
      </c>
      <c r="G22" s="45">
        <v>1329</v>
      </c>
      <c r="H22" s="45">
        <v>637</v>
      </c>
      <c r="I22" s="45">
        <v>632</v>
      </c>
      <c r="J22" s="45">
        <v>632</v>
      </c>
      <c r="K22" s="46">
        <v>627</v>
      </c>
      <c r="L22" s="45">
        <v>555</v>
      </c>
    </row>
    <row r="23" spans="1:12" ht="27.75" customHeight="1" thickBot="1">
      <c r="A23" s="47"/>
      <c r="B23" s="48" t="s">
        <v>18</v>
      </c>
      <c r="C23" s="49">
        <f t="shared" ref="C23:L23" si="1">SUM(C5:C22)</f>
        <v>170</v>
      </c>
      <c r="D23" s="49">
        <f t="shared" si="1"/>
        <v>142</v>
      </c>
      <c r="E23" s="49">
        <f t="shared" si="1"/>
        <v>69</v>
      </c>
      <c r="F23" s="49">
        <f t="shared" si="1"/>
        <v>28</v>
      </c>
      <c r="G23" s="49">
        <f t="shared" si="1"/>
        <v>69529</v>
      </c>
      <c r="H23" s="49">
        <f t="shared" si="1"/>
        <v>31887</v>
      </c>
      <c r="I23" s="49">
        <f t="shared" si="1"/>
        <v>31262</v>
      </c>
      <c r="J23" s="49">
        <f t="shared" si="1"/>
        <v>31262</v>
      </c>
      <c r="K23" s="49">
        <f t="shared" si="1"/>
        <v>26318</v>
      </c>
      <c r="L23" s="50">
        <f t="shared" si="1"/>
        <v>16075</v>
      </c>
    </row>
    <row r="25" spans="1:12" ht="15.75">
      <c r="B25" s="2" t="s">
        <v>21</v>
      </c>
    </row>
    <row r="26" spans="1:12" ht="15.75">
      <c r="B26" s="2" t="s">
        <v>21</v>
      </c>
    </row>
  </sheetData>
  <mergeCells count="11">
    <mergeCell ref="L2:L3"/>
    <mergeCell ref="A1:L1"/>
    <mergeCell ref="A2:A3"/>
    <mergeCell ref="B2:B3"/>
    <mergeCell ref="C2:C3"/>
    <mergeCell ref="E2:E3"/>
    <mergeCell ref="F2:F3"/>
    <mergeCell ref="G2:G3"/>
    <mergeCell ref="H2:H3"/>
    <mergeCell ref="J2:J3"/>
    <mergeCell ref="K2:K3"/>
  </mergeCells>
  <pageMargins left="0.43307086614173229" right="0.27559055118110237" top="0.39370078740157483" bottom="0.35433070866141736" header="0.31496062992125984" footer="0.31496062992125984"/>
  <pageSetup paperSize="9" scale="69" orientation="portrait" verticalDpi="0" r:id="rId1"/>
</worksheet>
</file>

<file path=xl/worksheets/sheet8.xml><?xml version="1.0" encoding="utf-8"?>
<worksheet xmlns="http://schemas.openxmlformats.org/spreadsheetml/2006/main" xmlns:r="http://schemas.openxmlformats.org/officeDocument/2006/relationships">
  <sheetPr>
    <pageSetUpPr fitToPage="1"/>
  </sheetPr>
  <dimension ref="A1:L25"/>
  <sheetViews>
    <sheetView view="pageBreakPreview" zoomScale="85" zoomScaleSheetLayoutView="85" workbookViewId="0">
      <pane xSplit="2" ySplit="2" topLeftCell="C9" activePane="bottomRight" state="frozen"/>
      <selection pane="topRight" activeCell="C1" sqref="C1"/>
      <selection pane="bottomLeft" activeCell="A3" sqref="A3"/>
      <selection pane="bottomRight" activeCell="D20" sqref="D20"/>
    </sheetView>
  </sheetViews>
  <sheetFormatPr defaultRowHeight="15"/>
  <cols>
    <col min="1" max="1" width="6.85546875" customWidth="1"/>
    <col min="2" max="2" width="19" customWidth="1"/>
    <col min="3" max="6" width="12.28515625" customWidth="1"/>
    <col min="7" max="7" width="13.5703125" customWidth="1"/>
    <col min="8" max="8" width="12.5703125" customWidth="1"/>
    <col min="9" max="9" width="66.7109375" hidden="1" customWidth="1"/>
    <col min="10" max="10" width="13.28515625" customWidth="1"/>
    <col min="11" max="11" width="11.5703125" customWidth="1"/>
    <col min="12" max="12" width="12.28515625" customWidth="1"/>
  </cols>
  <sheetData>
    <row r="1" spans="1:12" ht="77.25" customHeight="1" thickBot="1">
      <c r="A1" s="64" t="s">
        <v>86</v>
      </c>
      <c r="B1" s="64"/>
      <c r="C1" s="64"/>
      <c r="D1" s="64"/>
      <c r="E1" s="64"/>
      <c r="F1" s="64"/>
      <c r="G1" s="64"/>
      <c r="H1" s="64"/>
      <c r="I1" s="64"/>
      <c r="J1" s="64"/>
      <c r="K1" s="64"/>
      <c r="L1" s="64"/>
    </row>
    <row r="2" spans="1:12" ht="63.75" customHeight="1">
      <c r="A2" s="65" t="s">
        <v>0</v>
      </c>
      <c r="B2" s="67" t="s">
        <v>1</v>
      </c>
      <c r="C2" s="67" t="s">
        <v>39</v>
      </c>
      <c r="D2" s="26" t="s">
        <v>83</v>
      </c>
      <c r="E2" s="67" t="s">
        <v>84</v>
      </c>
      <c r="F2" s="69" t="s">
        <v>85</v>
      </c>
      <c r="G2" s="67" t="s">
        <v>24</v>
      </c>
      <c r="H2" s="67" t="s">
        <v>71</v>
      </c>
      <c r="I2" s="19" t="s">
        <v>22</v>
      </c>
      <c r="J2" s="67" t="s">
        <v>72</v>
      </c>
      <c r="K2" s="71" t="s">
        <v>43</v>
      </c>
      <c r="L2" s="62" t="s">
        <v>82</v>
      </c>
    </row>
    <row r="3" spans="1:12" ht="33" customHeight="1" thickBot="1">
      <c r="A3" s="66"/>
      <c r="B3" s="68"/>
      <c r="C3" s="68"/>
      <c r="D3" s="27"/>
      <c r="E3" s="68"/>
      <c r="F3" s="70"/>
      <c r="G3" s="68"/>
      <c r="H3" s="68"/>
      <c r="I3" s="20"/>
      <c r="J3" s="68"/>
      <c r="K3" s="72"/>
      <c r="L3" s="63"/>
    </row>
    <row r="4" spans="1:12" ht="37.5" customHeight="1">
      <c r="A4" s="14">
        <v>1</v>
      </c>
      <c r="B4" s="15" t="s">
        <v>2</v>
      </c>
      <c r="C4" s="17">
        <v>5</v>
      </c>
      <c r="D4" s="17">
        <v>4</v>
      </c>
      <c r="E4" s="17">
        <v>1</v>
      </c>
      <c r="F4" s="17">
        <f>C4-D4</f>
        <v>1</v>
      </c>
      <c r="G4" s="31">
        <v>2024</v>
      </c>
      <c r="H4" s="31">
        <v>1982</v>
      </c>
      <c r="I4" s="18" t="s">
        <v>26</v>
      </c>
      <c r="J4" s="31">
        <v>1982</v>
      </c>
      <c r="K4" s="31">
        <v>1545</v>
      </c>
      <c r="L4" s="31">
        <v>1333</v>
      </c>
    </row>
    <row r="5" spans="1:12" ht="37.5" customHeight="1">
      <c r="A5" s="13">
        <v>2</v>
      </c>
      <c r="B5" s="11" t="s">
        <v>19</v>
      </c>
      <c r="C5" s="5">
        <v>3</v>
      </c>
      <c r="D5" s="28">
        <v>3</v>
      </c>
      <c r="E5" s="28">
        <v>0</v>
      </c>
      <c r="F5" s="17">
        <f t="shared" ref="F5:F21" si="0">C5-D5</f>
        <v>0</v>
      </c>
      <c r="G5" s="31">
        <v>876</v>
      </c>
      <c r="H5" s="31">
        <v>542</v>
      </c>
      <c r="I5" s="7" t="s">
        <v>41</v>
      </c>
      <c r="J5" s="31">
        <v>542</v>
      </c>
      <c r="K5" s="31">
        <v>542</v>
      </c>
      <c r="L5" s="31">
        <v>510</v>
      </c>
    </row>
    <row r="6" spans="1:12" ht="37.5" customHeight="1">
      <c r="A6" s="13">
        <v>3</v>
      </c>
      <c r="B6" s="11" t="s">
        <v>3</v>
      </c>
      <c r="C6" s="5">
        <v>16</v>
      </c>
      <c r="D6" s="5">
        <v>16</v>
      </c>
      <c r="E6" s="5">
        <v>16</v>
      </c>
      <c r="F6" s="17">
        <f t="shared" si="0"/>
        <v>0</v>
      </c>
      <c r="G6" s="31">
        <v>4757</v>
      </c>
      <c r="H6" s="31">
        <v>0</v>
      </c>
      <c r="I6" s="7" t="s">
        <v>27</v>
      </c>
      <c r="J6" s="31"/>
      <c r="K6" s="31"/>
      <c r="L6" s="31"/>
    </row>
    <row r="7" spans="1:12" ht="37.5" customHeight="1">
      <c r="A7" s="13">
        <v>4</v>
      </c>
      <c r="B7" s="11" t="s">
        <v>4</v>
      </c>
      <c r="C7" s="5">
        <v>4</v>
      </c>
      <c r="D7" s="5">
        <v>4</v>
      </c>
      <c r="E7" s="5">
        <v>1</v>
      </c>
      <c r="F7" s="17">
        <f t="shared" si="0"/>
        <v>0</v>
      </c>
      <c r="G7" s="31">
        <v>291</v>
      </c>
      <c r="H7" s="31">
        <v>108</v>
      </c>
      <c r="I7" s="7" t="s">
        <v>36</v>
      </c>
      <c r="J7" s="31">
        <v>108</v>
      </c>
      <c r="K7" s="31">
        <v>108</v>
      </c>
      <c r="L7" s="31">
        <v>93</v>
      </c>
    </row>
    <row r="8" spans="1:12" ht="37.5" customHeight="1">
      <c r="A8" s="13">
        <v>5</v>
      </c>
      <c r="B8" s="11" t="s">
        <v>5</v>
      </c>
      <c r="C8" s="5">
        <v>5</v>
      </c>
      <c r="D8" s="5">
        <v>5</v>
      </c>
      <c r="E8" s="5">
        <v>5</v>
      </c>
      <c r="F8" s="17">
        <f t="shared" si="0"/>
        <v>0</v>
      </c>
      <c r="G8" s="31">
        <v>1221</v>
      </c>
      <c r="H8" s="31">
        <v>0</v>
      </c>
      <c r="I8" s="7" t="s">
        <v>25</v>
      </c>
      <c r="J8" s="31"/>
      <c r="K8" s="31"/>
      <c r="L8" s="31"/>
    </row>
    <row r="9" spans="1:12" ht="37.5" customHeight="1">
      <c r="A9" s="13">
        <v>6</v>
      </c>
      <c r="B9" s="11" t="s">
        <v>6</v>
      </c>
      <c r="C9" s="5">
        <v>7</v>
      </c>
      <c r="D9" s="5">
        <v>0</v>
      </c>
      <c r="E9" s="5"/>
      <c r="F9" s="17">
        <f t="shared" si="0"/>
        <v>7</v>
      </c>
      <c r="G9" s="31"/>
      <c r="H9" s="31"/>
      <c r="I9" s="7" t="s">
        <v>28</v>
      </c>
      <c r="J9" s="31"/>
      <c r="K9" s="31"/>
      <c r="L9" s="31"/>
    </row>
    <row r="10" spans="1:12" ht="37.5" customHeight="1">
      <c r="A10" s="13">
        <v>7</v>
      </c>
      <c r="B10" s="11" t="s">
        <v>7</v>
      </c>
      <c r="C10" s="5">
        <v>3</v>
      </c>
      <c r="D10" s="5">
        <v>2</v>
      </c>
      <c r="E10" s="5">
        <v>0</v>
      </c>
      <c r="F10" s="17">
        <f t="shared" si="0"/>
        <v>1</v>
      </c>
      <c r="G10" s="31">
        <v>246</v>
      </c>
      <c r="H10" s="31">
        <v>201</v>
      </c>
      <c r="I10" s="7" t="s">
        <v>28</v>
      </c>
      <c r="J10" s="31">
        <v>201</v>
      </c>
      <c r="K10" s="31">
        <v>131</v>
      </c>
      <c r="L10" s="31">
        <v>108</v>
      </c>
    </row>
    <row r="11" spans="1:12" ht="37.5" customHeight="1">
      <c r="A11" s="13">
        <v>8</v>
      </c>
      <c r="B11" s="11" t="s">
        <v>8</v>
      </c>
      <c r="C11" s="5">
        <v>6</v>
      </c>
      <c r="D11" s="5">
        <v>6</v>
      </c>
      <c r="E11" s="5">
        <v>0</v>
      </c>
      <c r="F11" s="17">
        <f t="shared" si="0"/>
        <v>0</v>
      </c>
      <c r="G11" s="31">
        <v>1791</v>
      </c>
      <c r="H11" s="31">
        <v>1742</v>
      </c>
      <c r="I11" s="7" t="s">
        <v>28</v>
      </c>
      <c r="J11" s="31">
        <v>1719</v>
      </c>
      <c r="K11" s="31">
        <v>1192</v>
      </c>
      <c r="L11" s="31"/>
    </row>
    <row r="12" spans="1:12" ht="37.5" customHeight="1">
      <c r="A12" s="13">
        <v>9</v>
      </c>
      <c r="B12" s="11" t="s">
        <v>20</v>
      </c>
      <c r="C12" s="5">
        <v>4</v>
      </c>
      <c r="D12" s="5">
        <v>4</v>
      </c>
      <c r="E12" s="5">
        <v>0</v>
      </c>
      <c r="F12" s="17">
        <f t="shared" si="0"/>
        <v>0</v>
      </c>
      <c r="G12" s="31">
        <v>916</v>
      </c>
      <c r="H12" s="31">
        <v>600</v>
      </c>
      <c r="I12" s="10" t="s">
        <v>29</v>
      </c>
      <c r="J12" s="31">
        <v>598</v>
      </c>
      <c r="K12" s="31">
        <v>543</v>
      </c>
      <c r="L12" s="31">
        <v>488</v>
      </c>
    </row>
    <row r="13" spans="1:12" ht="37.5" customHeight="1">
      <c r="A13" s="13">
        <v>10</v>
      </c>
      <c r="B13" s="11" t="s">
        <v>9</v>
      </c>
      <c r="C13" s="5">
        <v>14</v>
      </c>
      <c r="D13" s="5">
        <v>14</v>
      </c>
      <c r="E13" s="5">
        <v>6</v>
      </c>
      <c r="F13" s="17">
        <f t="shared" si="0"/>
        <v>0</v>
      </c>
      <c r="G13" s="31">
        <v>8572</v>
      </c>
      <c r="H13" s="31">
        <v>1133</v>
      </c>
      <c r="I13" s="7" t="s">
        <v>30</v>
      </c>
      <c r="J13" s="31">
        <v>1095</v>
      </c>
      <c r="K13" s="31">
        <v>564</v>
      </c>
      <c r="L13" s="31">
        <v>113</v>
      </c>
    </row>
    <row r="14" spans="1:12" ht="37.5" customHeight="1">
      <c r="A14" s="13">
        <v>11</v>
      </c>
      <c r="B14" s="11" t="s">
        <v>10</v>
      </c>
      <c r="C14" s="5">
        <v>14</v>
      </c>
      <c r="D14" s="5">
        <v>14</v>
      </c>
      <c r="E14" s="5">
        <v>0</v>
      </c>
      <c r="F14" s="17">
        <f t="shared" si="0"/>
        <v>0</v>
      </c>
      <c r="G14" s="31">
        <v>6387</v>
      </c>
      <c r="H14" s="31">
        <v>6387</v>
      </c>
      <c r="I14" s="7" t="s">
        <v>37</v>
      </c>
      <c r="J14" s="31">
        <v>6378</v>
      </c>
      <c r="K14" s="31">
        <v>5018</v>
      </c>
      <c r="L14" s="31">
        <v>3594</v>
      </c>
    </row>
    <row r="15" spans="1:12" ht="37.5" customHeight="1">
      <c r="A15" s="13">
        <v>12</v>
      </c>
      <c r="B15" s="11" t="s">
        <v>11</v>
      </c>
      <c r="C15" s="5">
        <v>4</v>
      </c>
      <c r="D15" s="5">
        <v>4</v>
      </c>
      <c r="E15" s="5">
        <v>2</v>
      </c>
      <c r="F15" s="17">
        <f t="shared" si="0"/>
        <v>0</v>
      </c>
      <c r="G15" s="31">
        <v>636</v>
      </c>
      <c r="H15" s="31">
        <v>142</v>
      </c>
      <c r="I15" s="7" t="s">
        <v>31</v>
      </c>
      <c r="J15" s="31">
        <v>142</v>
      </c>
      <c r="K15" s="31">
        <v>138</v>
      </c>
      <c r="L15" s="31">
        <v>125</v>
      </c>
    </row>
    <row r="16" spans="1:12" ht="37.5" customHeight="1">
      <c r="A16" s="13">
        <v>13</v>
      </c>
      <c r="B16" s="11" t="s">
        <v>12</v>
      </c>
      <c r="C16" s="5">
        <v>20</v>
      </c>
      <c r="D16" s="5">
        <v>20</v>
      </c>
      <c r="E16" s="5">
        <v>12</v>
      </c>
      <c r="F16" s="17">
        <f t="shared" si="0"/>
        <v>0</v>
      </c>
      <c r="G16" s="31">
        <v>7381</v>
      </c>
      <c r="H16" s="31">
        <v>2590</v>
      </c>
      <c r="I16" s="7" t="s">
        <v>35</v>
      </c>
      <c r="J16" s="31">
        <v>2531</v>
      </c>
      <c r="K16" s="31">
        <v>2445</v>
      </c>
      <c r="L16" s="31">
        <v>2037</v>
      </c>
    </row>
    <row r="17" spans="1:12" ht="37.5" customHeight="1">
      <c r="A17" s="13">
        <v>14</v>
      </c>
      <c r="B17" s="11" t="s">
        <v>13</v>
      </c>
      <c r="C17" s="5">
        <v>6</v>
      </c>
      <c r="D17" s="5">
        <v>6</v>
      </c>
      <c r="E17" s="5">
        <v>3</v>
      </c>
      <c r="F17" s="17">
        <f t="shared" si="0"/>
        <v>0</v>
      </c>
      <c r="G17" s="31">
        <v>1433</v>
      </c>
      <c r="H17" s="31">
        <v>62</v>
      </c>
      <c r="I17" s="7" t="s">
        <v>32</v>
      </c>
      <c r="J17" s="31">
        <v>58</v>
      </c>
      <c r="K17" s="31">
        <v>40</v>
      </c>
      <c r="L17" s="31">
        <v>34</v>
      </c>
    </row>
    <row r="18" spans="1:12" ht="37.5" customHeight="1">
      <c r="A18" s="13">
        <v>15</v>
      </c>
      <c r="B18" s="11" t="s">
        <v>14</v>
      </c>
      <c r="C18" s="5">
        <v>2</v>
      </c>
      <c r="D18" s="5">
        <v>2</v>
      </c>
      <c r="E18" s="5">
        <v>2</v>
      </c>
      <c r="F18" s="17">
        <f t="shared" si="0"/>
        <v>0</v>
      </c>
      <c r="G18" s="31">
        <v>288</v>
      </c>
      <c r="H18" s="31">
        <v>0</v>
      </c>
      <c r="I18" s="7" t="s">
        <v>40</v>
      </c>
      <c r="J18" s="31"/>
      <c r="K18" s="31"/>
      <c r="L18" s="31"/>
    </row>
    <row r="19" spans="1:12" ht="37.5" customHeight="1">
      <c r="A19" s="13">
        <v>16</v>
      </c>
      <c r="B19" s="11" t="s">
        <v>15</v>
      </c>
      <c r="C19" s="5">
        <v>47</v>
      </c>
      <c r="D19" s="5">
        <v>13</v>
      </c>
      <c r="E19" s="5">
        <v>4</v>
      </c>
      <c r="F19" s="17">
        <f t="shared" si="0"/>
        <v>34</v>
      </c>
      <c r="G19" s="31">
        <v>24967</v>
      </c>
      <c r="H19" s="31">
        <v>11608</v>
      </c>
      <c r="I19" s="7" t="s">
        <v>38</v>
      </c>
      <c r="J19" s="31">
        <v>11611</v>
      </c>
      <c r="K19" s="31">
        <v>8573</v>
      </c>
      <c r="L19" s="31">
        <v>4968</v>
      </c>
    </row>
    <row r="20" spans="1:12" ht="37.5" customHeight="1">
      <c r="A20" s="13">
        <v>17</v>
      </c>
      <c r="B20" s="11" t="s">
        <v>16</v>
      </c>
      <c r="C20" s="5">
        <v>4</v>
      </c>
      <c r="D20" s="5">
        <v>2</v>
      </c>
      <c r="E20" s="5">
        <v>1</v>
      </c>
      <c r="F20" s="17">
        <f t="shared" si="0"/>
        <v>2</v>
      </c>
      <c r="G20" s="31">
        <v>3084</v>
      </c>
      <c r="H20" s="31">
        <v>2531</v>
      </c>
      <c r="I20" s="7" t="s">
        <v>33</v>
      </c>
      <c r="J20" s="31">
        <v>2517</v>
      </c>
      <c r="K20" s="31">
        <v>2287</v>
      </c>
      <c r="L20" s="31">
        <v>1755</v>
      </c>
    </row>
    <row r="21" spans="1:12" ht="37.5" customHeight="1">
      <c r="A21" s="13">
        <v>18</v>
      </c>
      <c r="B21" s="11" t="s">
        <v>17</v>
      </c>
      <c r="C21" s="5">
        <v>6</v>
      </c>
      <c r="D21" s="5">
        <v>6</v>
      </c>
      <c r="E21" s="5">
        <v>2</v>
      </c>
      <c r="F21" s="17">
        <f t="shared" si="0"/>
        <v>0</v>
      </c>
      <c r="G21" s="31">
        <v>1329</v>
      </c>
      <c r="H21" s="31">
        <v>637</v>
      </c>
      <c r="I21" s="7" t="s">
        <v>34</v>
      </c>
      <c r="J21" s="31">
        <v>637</v>
      </c>
      <c r="K21" s="31">
        <v>622</v>
      </c>
      <c r="L21" s="31">
        <v>555</v>
      </c>
    </row>
    <row r="22" spans="1:12" ht="37.5" customHeight="1">
      <c r="A22" s="3"/>
      <c r="B22" s="12" t="s">
        <v>18</v>
      </c>
      <c r="C22" s="4">
        <f t="shared" ref="C22:L22" si="1">SUM(C4:C21)</f>
        <v>170</v>
      </c>
      <c r="D22" s="4">
        <f t="shared" ref="D22" si="2">SUM(D4:D21)</f>
        <v>125</v>
      </c>
      <c r="E22" s="4">
        <f t="shared" ref="E22" si="3">SUM(E4:E21)</f>
        <v>55</v>
      </c>
      <c r="F22" s="4">
        <f t="shared" ref="F22" si="4">SUM(F4:F21)</f>
        <v>45</v>
      </c>
      <c r="G22" s="4">
        <f t="shared" si="1"/>
        <v>66199</v>
      </c>
      <c r="H22" s="4">
        <f t="shared" si="1"/>
        <v>30265</v>
      </c>
      <c r="I22" s="4">
        <f t="shared" si="1"/>
        <v>0</v>
      </c>
      <c r="J22" s="4">
        <f t="shared" si="1"/>
        <v>30119</v>
      </c>
      <c r="K22" s="4">
        <f t="shared" si="1"/>
        <v>23748</v>
      </c>
      <c r="L22" s="4">
        <f t="shared" si="1"/>
        <v>15713</v>
      </c>
    </row>
    <row r="24" spans="1:12" ht="15.75">
      <c r="B24" s="2" t="s">
        <v>21</v>
      </c>
    </row>
    <row r="25" spans="1:12" ht="15.75">
      <c r="B25" s="2" t="s">
        <v>21</v>
      </c>
    </row>
  </sheetData>
  <mergeCells count="11">
    <mergeCell ref="J2:J3"/>
    <mergeCell ref="K2:K3"/>
    <mergeCell ref="A1:L1"/>
    <mergeCell ref="A2:A3"/>
    <mergeCell ref="B2:B3"/>
    <mergeCell ref="C2:C3"/>
    <mergeCell ref="G2:G3"/>
    <mergeCell ref="H2:H3"/>
    <mergeCell ref="L2:L3"/>
    <mergeCell ref="E2:E3"/>
    <mergeCell ref="F2:F3"/>
  </mergeCells>
  <pageMargins left="0.43307086614173229" right="0.27559055118110237" top="0.39370078740157483" bottom="0.35433070866141736" header="0.31496062992125984" footer="0.31496062992125984"/>
  <pageSetup paperSize="9" scale="69" orientation="portrait" verticalDpi="0" r:id="rId1"/>
</worksheet>
</file>

<file path=xl/worksheets/sheet9.xml><?xml version="1.0" encoding="utf-8"?>
<worksheet xmlns="http://schemas.openxmlformats.org/spreadsheetml/2006/main" xmlns:r="http://schemas.openxmlformats.org/officeDocument/2006/relationships">
  <dimension ref="A1:Q27"/>
  <sheetViews>
    <sheetView view="pageBreakPreview" zoomScale="85" zoomScaleSheetLayoutView="85" workbookViewId="0">
      <pane xSplit="2" ySplit="2" topLeftCell="C3" activePane="bottomRight" state="frozen"/>
      <selection pane="topRight" activeCell="C1" sqref="C1"/>
      <selection pane="bottomLeft" activeCell="A3" sqref="A3"/>
      <selection pane="bottomRight" activeCell="F9" sqref="F9"/>
    </sheetView>
  </sheetViews>
  <sheetFormatPr defaultRowHeight="15"/>
  <cols>
    <col min="1" max="1" width="6.85546875" customWidth="1"/>
    <col min="2" max="2" width="16" customWidth="1"/>
    <col min="3" max="3" width="12.28515625" customWidth="1"/>
    <col min="4" max="4" width="13.5703125" customWidth="1"/>
    <col min="5" max="5" width="13" customWidth="1"/>
    <col min="6" max="6" width="13.7109375" customWidth="1"/>
    <col min="7" max="7" width="13.5703125" customWidth="1"/>
    <col min="8" max="8" width="12.5703125" customWidth="1"/>
    <col min="9" max="9" width="66.7109375" hidden="1" customWidth="1"/>
    <col min="10" max="11" width="12.42578125" customWidth="1"/>
    <col min="12" max="12" width="13.28515625" customWidth="1"/>
    <col min="13" max="13" width="11.5703125" customWidth="1"/>
    <col min="14" max="15" width="12.28515625" customWidth="1"/>
    <col min="16" max="16" width="13.42578125" customWidth="1"/>
    <col min="17" max="17" width="30.28515625" customWidth="1"/>
  </cols>
  <sheetData>
    <row r="1" spans="1:17" ht="33.75" customHeight="1" thickBot="1">
      <c r="A1" s="73" t="s">
        <v>81</v>
      </c>
      <c r="B1" s="73"/>
      <c r="C1" s="73"/>
      <c r="D1" s="73"/>
      <c r="E1" s="73"/>
      <c r="F1" s="73"/>
      <c r="G1" s="73"/>
      <c r="H1" s="73"/>
      <c r="I1" s="73"/>
      <c r="J1" s="73"/>
      <c r="K1" s="73"/>
      <c r="L1" s="73"/>
      <c r="M1" s="73"/>
      <c r="N1" s="73"/>
      <c r="O1" s="73"/>
      <c r="P1" s="73"/>
      <c r="Q1" s="73"/>
    </row>
    <row r="2" spans="1:17" ht="63.75" customHeight="1">
      <c r="A2" s="65" t="s">
        <v>0</v>
      </c>
      <c r="B2" s="67" t="s">
        <v>1</v>
      </c>
      <c r="C2" s="67" t="s">
        <v>39</v>
      </c>
      <c r="D2" s="67" t="s">
        <v>53</v>
      </c>
      <c r="E2" s="67" t="s">
        <v>54</v>
      </c>
      <c r="F2" s="67" t="s">
        <v>23</v>
      </c>
      <c r="G2" s="67" t="s">
        <v>24</v>
      </c>
      <c r="H2" s="67" t="s">
        <v>71</v>
      </c>
      <c r="I2" s="19" t="s">
        <v>22</v>
      </c>
      <c r="J2" s="67" t="s">
        <v>46</v>
      </c>
      <c r="K2" s="69" t="s">
        <v>73</v>
      </c>
      <c r="L2" s="67" t="s">
        <v>72</v>
      </c>
      <c r="M2" s="71" t="s">
        <v>43</v>
      </c>
      <c r="N2" s="74" t="s">
        <v>59</v>
      </c>
      <c r="O2" s="74"/>
      <c r="P2" s="75"/>
      <c r="Q2" s="76" t="s">
        <v>22</v>
      </c>
    </row>
    <row r="3" spans="1:17" ht="33" customHeight="1" thickBot="1">
      <c r="A3" s="66"/>
      <c r="B3" s="68"/>
      <c r="C3" s="68"/>
      <c r="D3" s="68"/>
      <c r="E3" s="68"/>
      <c r="F3" s="68"/>
      <c r="G3" s="68"/>
      <c r="H3" s="68"/>
      <c r="I3" s="20"/>
      <c r="J3" s="68"/>
      <c r="K3" s="70"/>
      <c r="L3" s="68"/>
      <c r="M3" s="72"/>
      <c r="N3" s="22" t="s">
        <v>56</v>
      </c>
      <c r="O3" s="20" t="s">
        <v>57</v>
      </c>
      <c r="P3" s="20" t="s">
        <v>58</v>
      </c>
      <c r="Q3" s="77"/>
    </row>
    <row r="4" spans="1:17" ht="28.5" customHeight="1">
      <c r="A4" s="14">
        <v>1</v>
      </c>
      <c r="B4" s="15" t="s">
        <v>2</v>
      </c>
      <c r="C4" s="17">
        <v>5</v>
      </c>
      <c r="D4" s="17">
        <v>5</v>
      </c>
      <c r="E4" s="17">
        <v>0</v>
      </c>
      <c r="F4" s="17">
        <f>C4-D4-E4</f>
        <v>0</v>
      </c>
      <c r="G4" s="17">
        <v>2024</v>
      </c>
      <c r="H4" s="17">
        <v>1982</v>
      </c>
      <c r="I4" s="18" t="s">
        <v>26</v>
      </c>
      <c r="J4" s="16">
        <v>78</v>
      </c>
      <c r="K4" s="16">
        <f>H4+J4</f>
        <v>2060</v>
      </c>
      <c r="L4" s="17">
        <v>1721</v>
      </c>
      <c r="M4" s="17">
        <v>1545</v>
      </c>
      <c r="N4" s="17">
        <f>220+875+238</f>
        <v>1333</v>
      </c>
      <c r="O4" s="17"/>
      <c r="P4" s="5">
        <f>N4-O4</f>
        <v>1333</v>
      </c>
      <c r="Q4" s="24" t="s">
        <v>62</v>
      </c>
    </row>
    <row r="5" spans="1:17" ht="28.5" customHeight="1">
      <c r="A5" s="13">
        <v>2</v>
      </c>
      <c r="B5" s="11" t="s">
        <v>19</v>
      </c>
      <c r="C5" s="5">
        <v>3</v>
      </c>
      <c r="D5" s="5">
        <v>3</v>
      </c>
      <c r="E5" s="5">
        <v>0</v>
      </c>
      <c r="F5" s="5">
        <f t="shared" ref="F5:F21" si="0">C5-D5-E5</f>
        <v>0</v>
      </c>
      <c r="G5" s="6">
        <v>876</v>
      </c>
      <c r="H5" s="6">
        <v>542</v>
      </c>
      <c r="I5" s="7" t="s">
        <v>41</v>
      </c>
      <c r="J5" s="1">
        <v>154</v>
      </c>
      <c r="K5" s="16">
        <f t="shared" ref="K5:K23" si="1">H5+J5</f>
        <v>696</v>
      </c>
      <c r="L5" s="5">
        <f>345+197</f>
        <v>542</v>
      </c>
      <c r="M5" s="5">
        <f>196+197+149</f>
        <v>542</v>
      </c>
      <c r="N5" s="5">
        <v>510</v>
      </c>
      <c r="O5" s="5">
        <v>1</v>
      </c>
      <c r="P5" s="5">
        <f>N5-O5</f>
        <v>509</v>
      </c>
      <c r="Q5" s="9"/>
    </row>
    <row r="6" spans="1:17" ht="28.5" customHeight="1">
      <c r="A6" s="13">
        <v>3</v>
      </c>
      <c r="B6" s="11" t="s">
        <v>3</v>
      </c>
      <c r="C6" s="5">
        <v>16</v>
      </c>
      <c r="D6" s="5">
        <v>16</v>
      </c>
      <c r="E6" s="5">
        <v>0</v>
      </c>
      <c r="F6" s="5">
        <f t="shared" si="0"/>
        <v>0</v>
      </c>
      <c r="G6" s="5">
        <v>846</v>
      </c>
      <c r="H6" s="5">
        <v>0</v>
      </c>
      <c r="I6" s="7" t="s">
        <v>27</v>
      </c>
      <c r="J6" s="1">
        <v>137</v>
      </c>
      <c r="K6" s="16">
        <f t="shared" si="1"/>
        <v>137</v>
      </c>
      <c r="L6" s="5"/>
      <c r="M6" s="5"/>
      <c r="N6" s="5"/>
      <c r="O6" s="5"/>
      <c r="P6" s="5">
        <f t="shared" ref="P6:P21" si="2">N6-O6</f>
        <v>0</v>
      </c>
      <c r="Q6" s="8" t="s">
        <v>66</v>
      </c>
    </row>
    <row r="7" spans="1:17" ht="28.5" customHeight="1">
      <c r="A7" s="13">
        <v>4</v>
      </c>
      <c r="B7" s="11" t="s">
        <v>4</v>
      </c>
      <c r="C7" s="5">
        <v>4</v>
      </c>
      <c r="D7" s="5">
        <v>4</v>
      </c>
      <c r="E7" s="5">
        <v>0</v>
      </c>
      <c r="F7" s="5">
        <f t="shared" si="0"/>
        <v>0</v>
      </c>
      <c r="G7" s="5">
        <v>291</v>
      </c>
      <c r="H7" s="5">
        <v>108</v>
      </c>
      <c r="I7" s="7" t="s">
        <v>36</v>
      </c>
      <c r="J7" s="1">
        <v>0</v>
      </c>
      <c r="K7" s="16">
        <f t="shared" si="1"/>
        <v>108</v>
      </c>
      <c r="L7" s="5">
        <v>108</v>
      </c>
      <c r="M7" s="5">
        <v>108</v>
      </c>
      <c r="N7" s="5">
        <v>93</v>
      </c>
      <c r="O7" s="5"/>
      <c r="P7" s="5">
        <f t="shared" si="2"/>
        <v>93</v>
      </c>
      <c r="Q7" s="9"/>
    </row>
    <row r="8" spans="1:17" ht="29.25" customHeight="1">
      <c r="A8" s="13">
        <v>5</v>
      </c>
      <c r="B8" s="11" t="s">
        <v>5</v>
      </c>
      <c r="C8" s="5">
        <v>5</v>
      </c>
      <c r="D8" s="5">
        <v>5</v>
      </c>
      <c r="E8" s="5">
        <v>0</v>
      </c>
      <c r="F8" s="5">
        <f t="shared" si="0"/>
        <v>0</v>
      </c>
      <c r="G8" s="5">
        <v>1221</v>
      </c>
      <c r="H8" s="5">
        <v>0</v>
      </c>
      <c r="I8" s="7" t="s">
        <v>25</v>
      </c>
      <c r="J8" s="1">
        <v>0</v>
      </c>
      <c r="K8" s="16">
        <f t="shared" si="1"/>
        <v>0</v>
      </c>
      <c r="L8" s="5">
        <v>0</v>
      </c>
      <c r="M8" s="5"/>
      <c r="N8" s="5"/>
      <c r="O8" s="5"/>
      <c r="P8" s="5">
        <f t="shared" si="2"/>
        <v>0</v>
      </c>
      <c r="Q8" s="9" t="s">
        <v>69</v>
      </c>
    </row>
    <row r="9" spans="1:17" ht="28.5" customHeight="1">
      <c r="A9" s="13">
        <v>6</v>
      </c>
      <c r="B9" s="11" t="s">
        <v>6</v>
      </c>
      <c r="C9" s="5">
        <v>7</v>
      </c>
      <c r="D9" s="5">
        <v>0</v>
      </c>
      <c r="E9" s="5">
        <v>0</v>
      </c>
      <c r="F9" s="5">
        <f t="shared" si="0"/>
        <v>7</v>
      </c>
      <c r="G9" s="5"/>
      <c r="H9" s="5"/>
      <c r="I9" s="7" t="s">
        <v>28</v>
      </c>
      <c r="J9" s="1">
        <v>0</v>
      </c>
      <c r="K9" s="16">
        <f t="shared" si="1"/>
        <v>0</v>
      </c>
      <c r="L9" s="5"/>
      <c r="M9" s="5"/>
      <c r="N9" s="5"/>
      <c r="O9" s="5"/>
      <c r="P9" s="5">
        <f t="shared" si="2"/>
        <v>0</v>
      </c>
      <c r="Q9" s="8"/>
    </row>
    <row r="10" spans="1:17" ht="38.25" customHeight="1">
      <c r="A10" s="13">
        <v>7</v>
      </c>
      <c r="B10" s="11" t="s">
        <v>7</v>
      </c>
      <c r="C10" s="5">
        <v>3</v>
      </c>
      <c r="D10" s="5">
        <v>3</v>
      </c>
      <c r="E10" s="5">
        <v>0</v>
      </c>
      <c r="F10" s="5">
        <f t="shared" si="0"/>
        <v>0</v>
      </c>
      <c r="G10" s="5">
        <v>246</v>
      </c>
      <c r="H10" s="5">
        <v>201</v>
      </c>
      <c r="I10" s="7" t="s">
        <v>28</v>
      </c>
      <c r="J10" s="1">
        <v>0</v>
      </c>
      <c r="K10" s="16">
        <f t="shared" si="1"/>
        <v>201</v>
      </c>
      <c r="L10" s="5">
        <v>201</v>
      </c>
      <c r="M10" s="5">
        <v>131</v>
      </c>
      <c r="N10" s="5">
        <f>77+31</f>
        <v>108</v>
      </c>
      <c r="O10" s="5"/>
      <c r="P10" s="5">
        <f t="shared" si="2"/>
        <v>108</v>
      </c>
      <c r="Q10" s="9"/>
    </row>
    <row r="11" spans="1:17" ht="28.5" customHeight="1">
      <c r="A11" s="13">
        <v>8</v>
      </c>
      <c r="B11" s="11" t="s">
        <v>8</v>
      </c>
      <c r="C11" s="5">
        <v>6</v>
      </c>
      <c r="D11" s="5">
        <v>6</v>
      </c>
      <c r="E11" s="5">
        <v>0</v>
      </c>
      <c r="F11" s="5">
        <f t="shared" si="0"/>
        <v>0</v>
      </c>
      <c r="G11" s="5">
        <v>1793</v>
      </c>
      <c r="H11" s="5">
        <v>1744</v>
      </c>
      <c r="I11" s="7" t="s">
        <v>28</v>
      </c>
      <c r="J11" s="1">
        <v>732</v>
      </c>
      <c r="K11" s="16">
        <f t="shared" si="1"/>
        <v>2476</v>
      </c>
      <c r="L11" s="5">
        <v>1719</v>
      </c>
      <c r="M11" s="5">
        <v>1192</v>
      </c>
      <c r="N11" s="5"/>
      <c r="O11" s="5"/>
      <c r="P11" s="5">
        <f t="shared" si="2"/>
        <v>0</v>
      </c>
      <c r="Q11" s="8"/>
    </row>
    <row r="12" spans="1:17" ht="28.5" customHeight="1">
      <c r="A12" s="13">
        <v>9</v>
      </c>
      <c r="B12" s="11" t="s">
        <v>20</v>
      </c>
      <c r="C12" s="5">
        <v>4</v>
      </c>
      <c r="D12" s="5">
        <v>4</v>
      </c>
      <c r="E12" s="5">
        <v>0</v>
      </c>
      <c r="F12" s="5">
        <f t="shared" si="0"/>
        <v>0</v>
      </c>
      <c r="G12" s="5">
        <v>916</v>
      </c>
      <c r="H12" s="5">
        <v>600</v>
      </c>
      <c r="I12" s="10" t="s">
        <v>29</v>
      </c>
      <c r="J12" s="1">
        <v>0</v>
      </c>
      <c r="K12" s="16">
        <f t="shared" si="1"/>
        <v>600</v>
      </c>
      <c r="L12" s="5">
        <v>598</v>
      </c>
      <c r="M12" s="5">
        <v>543</v>
      </c>
      <c r="N12" s="5">
        <v>488</v>
      </c>
      <c r="O12" s="5">
        <v>5</v>
      </c>
      <c r="P12" s="5">
        <f t="shared" si="2"/>
        <v>483</v>
      </c>
      <c r="Q12" s="9"/>
    </row>
    <row r="13" spans="1:17" ht="45.75" customHeight="1">
      <c r="A13" s="13">
        <v>10</v>
      </c>
      <c r="B13" s="11" t="s">
        <v>9</v>
      </c>
      <c r="C13" s="5">
        <v>14</v>
      </c>
      <c r="D13" s="5">
        <v>14</v>
      </c>
      <c r="E13" s="5">
        <v>0</v>
      </c>
      <c r="F13" s="5">
        <f t="shared" si="0"/>
        <v>0</v>
      </c>
      <c r="G13" s="5">
        <v>8275</v>
      </c>
      <c r="H13" s="5">
        <v>1447</v>
      </c>
      <c r="I13" s="7" t="s">
        <v>30</v>
      </c>
      <c r="J13" s="1">
        <v>36</v>
      </c>
      <c r="K13" s="16">
        <f t="shared" si="1"/>
        <v>1483</v>
      </c>
      <c r="L13" s="5">
        <v>992</v>
      </c>
      <c r="M13" s="5">
        <v>564</v>
      </c>
      <c r="N13" s="5">
        <v>113</v>
      </c>
      <c r="O13" s="5"/>
      <c r="P13" s="5">
        <f t="shared" si="2"/>
        <v>113</v>
      </c>
      <c r="Q13" s="9" t="s">
        <v>76</v>
      </c>
    </row>
    <row r="14" spans="1:17" ht="28.5" customHeight="1">
      <c r="A14" s="13">
        <v>11</v>
      </c>
      <c r="B14" s="11" t="s">
        <v>10</v>
      </c>
      <c r="C14" s="5">
        <v>14</v>
      </c>
      <c r="D14" s="5">
        <v>14</v>
      </c>
      <c r="E14" s="5">
        <v>0</v>
      </c>
      <c r="F14" s="5">
        <f t="shared" si="0"/>
        <v>0</v>
      </c>
      <c r="G14" s="5">
        <v>5638</v>
      </c>
      <c r="H14" s="5">
        <v>5638</v>
      </c>
      <c r="I14" s="7" t="s">
        <v>37</v>
      </c>
      <c r="J14" s="1">
        <v>0</v>
      </c>
      <c r="K14" s="16">
        <f t="shared" si="1"/>
        <v>5638</v>
      </c>
      <c r="L14" s="5">
        <v>5629</v>
      </c>
      <c r="M14" s="5">
        <v>5018</v>
      </c>
      <c r="N14" s="5">
        <f>1972+563+343+493</f>
        <v>3371</v>
      </c>
      <c r="O14" s="5"/>
      <c r="P14" s="5">
        <f t="shared" si="2"/>
        <v>3371</v>
      </c>
      <c r="Q14" s="9"/>
    </row>
    <row r="15" spans="1:17" ht="34.5" customHeight="1">
      <c r="A15" s="13">
        <v>12</v>
      </c>
      <c r="B15" s="11" t="s">
        <v>11</v>
      </c>
      <c r="C15" s="5">
        <v>4</v>
      </c>
      <c r="D15" s="5">
        <v>4</v>
      </c>
      <c r="E15" s="5">
        <v>0</v>
      </c>
      <c r="F15" s="5">
        <f t="shared" si="0"/>
        <v>0</v>
      </c>
      <c r="G15" s="5">
        <v>636</v>
      </c>
      <c r="H15" s="5">
        <v>142</v>
      </c>
      <c r="I15" s="7" t="s">
        <v>31</v>
      </c>
      <c r="J15" s="1">
        <v>91</v>
      </c>
      <c r="K15" s="16">
        <f t="shared" si="1"/>
        <v>233</v>
      </c>
      <c r="L15" s="5">
        <v>142</v>
      </c>
      <c r="M15" s="5">
        <v>138</v>
      </c>
      <c r="N15" s="5">
        <v>125</v>
      </c>
      <c r="O15" s="5"/>
      <c r="P15" s="5">
        <f t="shared" si="2"/>
        <v>125</v>
      </c>
      <c r="Q15" s="9"/>
    </row>
    <row r="16" spans="1:17" ht="57" customHeight="1">
      <c r="A16" s="13">
        <v>13</v>
      </c>
      <c r="B16" s="11" t="s">
        <v>12</v>
      </c>
      <c r="C16" s="5">
        <v>20</v>
      </c>
      <c r="D16" s="5">
        <v>20</v>
      </c>
      <c r="E16" s="5">
        <v>0</v>
      </c>
      <c r="F16" s="5">
        <f t="shared" si="0"/>
        <v>0</v>
      </c>
      <c r="G16" s="5">
        <v>7381</v>
      </c>
      <c r="H16" s="5">
        <v>2590</v>
      </c>
      <c r="I16" s="7" t="s">
        <v>35</v>
      </c>
      <c r="J16" s="1">
        <v>338</v>
      </c>
      <c r="K16" s="16">
        <f t="shared" si="1"/>
        <v>2928</v>
      </c>
      <c r="L16" s="5">
        <v>2531</v>
      </c>
      <c r="M16" s="5">
        <v>2444</v>
      </c>
      <c r="N16" s="5">
        <f>1078+62+490</f>
        <v>1630</v>
      </c>
      <c r="O16" s="5">
        <v>61</v>
      </c>
      <c r="P16" s="5">
        <f t="shared" si="2"/>
        <v>1569</v>
      </c>
      <c r="Q16" s="9" t="s">
        <v>78</v>
      </c>
    </row>
    <row r="17" spans="1:17" ht="42" customHeight="1">
      <c r="A17" s="13">
        <v>14</v>
      </c>
      <c r="B17" s="11" t="s">
        <v>13</v>
      </c>
      <c r="C17" s="5">
        <v>6</v>
      </c>
      <c r="D17" s="5">
        <v>6</v>
      </c>
      <c r="E17" s="5">
        <v>0</v>
      </c>
      <c r="F17" s="5">
        <f t="shared" si="0"/>
        <v>0</v>
      </c>
      <c r="G17" s="5">
        <v>1433</v>
      </c>
      <c r="H17" s="5">
        <v>62</v>
      </c>
      <c r="I17" s="7" t="s">
        <v>32</v>
      </c>
      <c r="J17" s="1">
        <v>363</v>
      </c>
      <c r="K17" s="16">
        <f t="shared" si="1"/>
        <v>425</v>
      </c>
      <c r="L17" s="5">
        <v>58</v>
      </c>
      <c r="M17" s="5">
        <v>40</v>
      </c>
      <c r="N17" s="5">
        <v>34</v>
      </c>
      <c r="O17" s="5"/>
      <c r="P17" s="5">
        <f t="shared" si="2"/>
        <v>34</v>
      </c>
      <c r="Q17" s="9" t="s">
        <v>64</v>
      </c>
    </row>
    <row r="18" spans="1:17" ht="28.5" customHeight="1">
      <c r="A18" s="13">
        <v>15</v>
      </c>
      <c r="B18" s="11" t="s">
        <v>14</v>
      </c>
      <c r="C18" s="5">
        <v>2</v>
      </c>
      <c r="D18" s="5">
        <v>2</v>
      </c>
      <c r="E18" s="5">
        <v>0</v>
      </c>
      <c r="F18" s="5">
        <f t="shared" si="0"/>
        <v>0</v>
      </c>
      <c r="G18" s="5">
        <v>288</v>
      </c>
      <c r="H18" s="5">
        <v>0</v>
      </c>
      <c r="I18" s="7" t="s">
        <v>40</v>
      </c>
      <c r="J18" s="1">
        <v>0</v>
      </c>
      <c r="K18" s="16">
        <f t="shared" si="1"/>
        <v>0</v>
      </c>
      <c r="L18" s="5">
        <v>0</v>
      </c>
      <c r="M18" s="5"/>
      <c r="N18" s="5"/>
      <c r="O18" s="5"/>
      <c r="P18" s="5">
        <f t="shared" si="2"/>
        <v>0</v>
      </c>
      <c r="Q18" s="8" t="s">
        <v>65</v>
      </c>
    </row>
    <row r="19" spans="1:17" ht="50.25" customHeight="1">
      <c r="A19" s="13">
        <v>16</v>
      </c>
      <c r="B19" s="11" t="s">
        <v>15</v>
      </c>
      <c r="C19" s="5">
        <v>47</v>
      </c>
      <c r="D19" s="5">
        <v>47</v>
      </c>
      <c r="E19" s="5">
        <v>0</v>
      </c>
      <c r="F19" s="5">
        <f t="shared" si="0"/>
        <v>0</v>
      </c>
      <c r="G19" s="5">
        <v>18913</v>
      </c>
      <c r="H19" s="5">
        <v>7052</v>
      </c>
      <c r="I19" s="7" t="s">
        <v>38</v>
      </c>
      <c r="J19" s="1">
        <v>11360</v>
      </c>
      <c r="K19" s="16">
        <f t="shared" si="1"/>
        <v>18412</v>
      </c>
      <c r="L19" s="5">
        <v>6881</v>
      </c>
      <c r="M19" s="5">
        <v>6362</v>
      </c>
      <c r="N19" s="5">
        <f>2228+805+1464</f>
        <v>4497</v>
      </c>
      <c r="O19" s="5">
        <v>41</v>
      </c>
      <c r="P19" s="5">
        <f t="shared" si="2"/>
        <v>4456</v>
      </c>
      <c r="Q19" s="9"/>
    </row>
    <row r="20" spans="1:17" ht="28.5" customHeight="1">
      <c r="A20" s="13">
        <v>17</v>
      </c>
      <c r="B20" s="11" t="s">
        <v>16</v>
      </c>
      <c r="C20" s="5">
        <v>4</v>
      </c>
      <c r="D20" s="5">
        <v>4</v>
      </c>
      <c r="E20" s="5">
        <v>0</v>
      </c>
      <c r="F20" s="5">
        <f t="shared" si="0"/>
        <v>0</v>
      </c>
      <c r="G20" s="5">
        <v>3084</v>
      </c>
      <c r="H20" s="5">
        <v>2531</v>
      </c>
      <c r="I20" s="7" t="s">
        <v>33</v>
      </c>
      <c r="J20" s="1">
        <v>137</v>
      </c>
      <c r="K20" s="16">
        <f t="shared" si="1"/>
        <v>2668</v>
      </c>
      <c r="L20" s="5">
        <v>2517</v>
      </c>
      <c r="M20" s="5">
        <v>2287</v>
      </c>
      <c r="N20" s="5">
        <v>1755</v>
      </c>
      <c r="O20" s="5"/>
      <c r="P20" s="5">
        <f t="shared" si="2"/>
        <v>1755</v>
      </c>
      <c r="Q20" s="8"/>
    </row>
    <row r="21" spans="1:17" ht="28.5" customHeight="1">
      <c r="A21" s="13">
        <v>18</v>
      </c>
      <c r="B21" s="11" t="s">
        <v>17</v>
      </c>
      <c r="C21" s="5">
        <v>6</v>
      </c>
      <c r="D21" s="5">
        <v>6</v>
      </c>
      <c r="E21" s="5">
        <v>0</v>
      </c>
      <c r="F21" s="5">
        <f t="shared" si="0"/>
        <v>0</v>
      </c>
      <c r="G21" s="5">
        <v>1329</v>
      </c>
      <c r="H21" s="5">
        <v>637</v>
      </c>
      <c r="I21" s="7" t="s">
        <v>34</v>
      </c>
      <c r="J21" s="1">
        <v>104</v>
      </c>
      <c r="K21" s="16">
        <f t="shared" si="1"/>
        <v>741</v>
      </c>
      <c r="L21" s="5">
        <v>637</v>
      </c>
      <c r="M21" s="5">
        <v>622</v>
      </c>
      <c r="N21" s="5">
        <v>555</v>
      </c>
      <c r="O21" s="5"/>
      <c r="P21" s="5">
        <f t="shared" si="2"/>
        <v>555</v>
      </c>
      <c r="Q21" s="8"/>
    </row>
    <row r="22" spans="1:17" ht="28.5" customHeight="1">
      <c r="A22" s="13">
        <v>19</v>
      </c>
      <c r="B22" s="11" t="s">
        <v>74</v>
      </c>
      <c r="C22" s="5">
        <v>0</v>
      </c>
      <c r="D22" s="5">
        <v>0</v>
      </c>
      <c r="E22" s="5">
        <v>0</v>
      </c>
      <c r="F22" s="5">
        <v>0</v>
      </c>
      <c r="G22" s="5">
        <v>0</v>
      </c>
      <c r="H22" s="5">
        <v>0</v>
      </c>
      <c r="I22" s="7"/>
      <c r="J22" s="1">
        <v>3</v>
      </c>
      <c r="K22" s="16">
        <f t="shared" si="1"/>
        <v>3</v>
      </c>
      <c r="L22" s="5">
        <v>0</v>
      </c>
      <c r="M22" s="5">
        <v>0</v>
      </c>
      <c r="N22" s="5">
        <v>0</v>
      </c>
      <c r="O22" s="5">
        <v>0</v>
      </c>
      <c r="P22" s="5">
        <v>0</v>
      </c>
      <c r="Q22" s="8"/>
    </row>
    <row r="23" spans="1:17" ht="28.5" customHeight="1">
      <c r="A23" s="13">
        <v>20</v>
      </c>
      <c r="B23" s="11" t="s">
        <v>75</v>
      </c>
      <c r="C23" s="5">
        <v>0</v>
      </c>
      <c r="D23" s="5">
        <v>0</v>
      </c>
      <c r="E23" s="5">
        <v>0</v>
      </c>
      <c r="F23" s="5">
        <v>0</v>
      </c>
      <c r="G23" s="5">
        <v>0</v>
      </c>
      <c r="H23" s="5">
        <v>0</v>
      </c>
      <c r="I23" s="7"/>
      <c r="J23" s="1">
        <v>237</v>
      </c>
      <c r="K23" s="16">
        <f t="shared" si="1"/>
        <v>237</v>
      </c>
      <c r="L23" s="5">
        <v>0</v>
      </c>
      <c r="M23" s="5">
        <v>0</v>
      </c>
      <c r="N23" s="5">
        <v>0</v>
      </c>
      <c r="O23" s="5">
        <v>0</v>
      </c>
      <c r="P23" s="5">
        <v>0</v>
      </c>
      <c r="Q23" s="8"/>
    </row>
    <row r="24" spans="1:17" ht="28.5" customHeight="1">
      <c r="A24" s="3"/>
      <c r="B24" s="12" t="s">
        <v>18</v>
      </c>
      <c r="C24" s="4">
        <f>SUM(C4:C23)</f>
        <v>170</v>
      </c>
      <c r="D24" s="4">
        <f t="shared" ref="D24:P24" si="3">SUM(D4:D23)</f>
        <v>163</v>
      </c>
      <c r="E24" s="4">
        <f t="shared" si="3"/>
        <v>0</v>
      </c>
      <c r="F24" s="4">
        <f t="shared" si="3"/>
        <v>7</v>
      </c>
      <c r="G24" s="4">
        <f t="shared" si="3"/>
        <v>55190</v>
      </c>
      <c r="H24" s="4">
        <f t="shared" si="3"/>
        <v>25276</v>
      </c>
      <c r="I24" s="4">
        <f t="shared" si="3"/>
        <v>0</v>
      </c>
      <c r="J24" s="4">
        <f t="shared" si="3"/>
        <v>13770</v>
      </c>
      <c r="K24" s="4">
        <f t="shared" si="3"/>
        <v>39046</v>
      </c>
      <c r="L24" s="4">
        <f t="shared" si="3"/>
        <v>24276</v>
      </c>
      <c r="M24" s="4">
        <f t="shared" si="3"/>
        <v>21536</v>
      </c>
      <c r="N24" s="4">
        <f t="shared" si="3"/>
        <v>14612</v>
      </c>
      <c r="O24" s="4">
        <f t="shared" si="3"/>
        <v>108</v>
      </c>
      <c r="P24" s="4">
        <f t="shared" si="3"/>
        <v>14504</v>
      </c>
      <c r="Q24" s="8"/>
    </row>
    <row r="26" spans="1:17" ht="15.75">
      <c r="B26" s="2" t="s">
        <v>21</v>
      </c>
      <c r="J26" s="2"/>
      <c r="K26" s="2"/>
    </row>
    <row r="27" spans="1:17" ht="15.75">
      <c r="B27" s="2" t="s">
        <v>21</v>
      </c>
      <c r="J27" s="2"/>
      <c r="K27" s="2"/>
    </row>
  </sheetData>
  <mergeCells count="15">
    <mergeCell ref="A1:Q1"/>
    <mergeCell ref="A2:A3"/>
    <mergeCell ref="B2:B3"/>
    <mergeCell ref="C2:C3"/>
    <mergeCell ref="D2:D3"/>
    <mergeCell ref="E2:E3"/>
    <mergeCell ref="F2:F3"/>
    <mergeCell ref="G2:G3"/>
    <mergeCell ref="H2:H3"/>
    <mergeCell ref="J2:J3"/>
    <mergeCell ref="K2:K3"/>
    <mergeCell ref="L2:L3"/>
    <mergeCell ref="M2:M3"/>
    <mergeCell ref="N2:P2"/>
    <mergeCell ref="Q2:Q3"/>
  </mergeCells>
  <pageMargins left="0.43307086614173229" right="0.27559055118110237" top="0.39370078740157483" bottom="0.35433070866141736" header="0.31496062992125984" footer="0.31496062992125984"/>
  <pageSetup paperSize="9" scale="6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26</vt:i4>
      </vt:variant>
    </vt:vector>
  </HeadingPairs>
  <TitlesOfParts>
    <vt:vector size="41" baseType="lpstr">
      <vt:lpstr>Aug 19</vt:lpstr>
      <vt:lpstr>Jul 19</vt:lpstr>
      <vt:lpstr>Jun 19</vt:lpstr>
      <vt:lpstr>May 19</vt:lpstr>
      <vt:lpstr>April 19</vt:lpstr>
      <vt:lpstr>Mar 19</vt:lpstr>
      <vt:lpstr>Feb 19</vt:lpstr>
      <vt:lpstr>Jan 19</vt:lpstr>
      <vt:lpstr>DEc 18</vt:lpstr>
      <vt:lpstr>Nov 18</vt:lpstr>
      <vt:lpstr>Oct. 18</vt:lpstr>
      <vt:lpstr>Aug 18 </vt:lpstr>
      <vt:lpstr>31.7.18</vt:lpstr>
      <vt:lpstr>Sheet2</vt:lpstr>
      <vt:lpstr>Sheet3</vt:lpstr>
      <vt:lpstr>'31.7.18'!Print_Area</vt:lpstr>
      <vt:lpstr>'April 19'!Print_Area</vt:lpstr>
      <vt:lpstr>'Aug 18 '!Print_Area</vt:lpstr>
      <vt:lpstr>'Aug 19'!Print_Area</vt:lpstr>
      <vt:lpstr>'DEc 18'!Print_Area</vt:lpstr>
      <vt:lpstr>'Feb 19'!Print_Area</vt:lpstr>
      <vt:lpstr>'Jan 19'!Print_Area</vt:lpstr>
      <vt:lpstr>'Jul 19'!Print_Area</vt:lpstr>
      <vt:lpstr>'Jun 19'!Print_Area</vt:lpstr>
      <vt:lpstr>'Mar 19'!Print_Area</vt:lpstr>
      <vt:lpstr>'May 19'!Print_Area</vt:lpstr>
      <vt:lpstr>'Nov 18'!Print_Area</vt:lpstr>
      <vt:lpstr>'Oct. 18'!Print_Area</vt:lpstr>
      <vt:lpstr>'31.7.18'!Print_Titles</vt:lpstr>
      <vt:lpstr>'April 19'!Print_Titles</vt:lpstr>
      <vt:lpstr>'Aug 18 '!Print_Titles</vt:lpstr>
      <vt:lpstr>'Aug 19'!Print_Titles</vt:lpstr>
      <vt:lpstr>'DEc 18'!Print_Titles</vt:lpstr>
      <vt:lpstr>'Feb 19'!Print_Titles</vt:lpstr>
      <vt:lpstr>'Jan 19'!Print_Titles</vt:lpstr>
      <vt:lpstr>'Jul 19'!Print_Titles</vt:lpstr>
      <vt:lpstr>'Jun 19'!Print_Titles</vt:lpstr>
      <vt:lpstr>'Mar 19'!Print_Titles</vt:lpstr>
      <vt:lpstr>'May 19'!Print_Titles</vt:lpstr>
      <vt:lpstr>'Nov 18'!Print_Titles</vt:lpstr>
      <vt:lpstr>'Oct. 18'!Print_Titles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2019-08-21T04:29:03Z</dcterms:modified>
</cp:coreProperties>
</file>